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kotarski\Desktop\FINANCIJSKI IZVJEŠTAJI\2025\FINA OBRASCI 12-2025\Konsolidacija\"/>
    </mc:Choice>
  </mc:AlternateContent>
  <xr:revisionPtr revIDLastSave="0" documentId="13_ncr:1_{2B9E2558-06FA-46E0-9B06-01544EAA95F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G335" i="9"/>
  <c r="F335" i="9"/>
  <c r="F334" i="9"/>
  <c r="H333" i="9"/>
  <c r="G333" i="9"/>
  <c r="E333" i="9" s="1"/>
  <c r="B333" i="9" s="1"/>
  <c r="F333" i="9"/>
  <c r="H332" i="9"/>
  <c r="G332" i="9"/>
  <c r="F332" i="9"/>
  <c r="E332" i="9"/>
  <c r="B332" i="9" s="1"/>
  <c r="H331" i="9"/>
  <c r="G331" i="9"/>
  <c r="F331" i="9"/>
  <c r="E331" i="9"/>
  <c r="H330" i="9"/>
  <c r="G330" i="9"/>
  <c r="E330" i="9" s="1"/>
  <c r="B330" i="9" s="1"/>
  <c r="F330" i="9"/>
  <c r="H329" i="9"/>
  <c r="G329" i="9"/>
  <c r="E329" i="9" s="1"/>
  <c r="B329" i="9" s="1"/>
  <c r="F329" i="9"/>
  <c r="H328" i="9"/>
  <c r="G328" i="9"/>
  <c r="F328" i="9"/>
  <c r="E328" i="9"/>
  <c r="B328" i="9" s="1"/>
  <c r="H327" i="9"/>
  <c r="G327" i="9"/>
  <c r="E327" i="9" s="1"/>
  <c r="F327" i="9"/>
  <c r="H326" i="9"/>
  <c r="G326" i="9"/>
  <c r="F326" i="9"/>
  <c r="H325" i="9"/>
  <c r="G325" i="9"/>
  <c r="E325" i="9" s="1"/>
  <c r="F325" i="9"/>
  <c r="B325" i="9"/>
  <c r="H324" i="9"/>
  <c r="G324" i="9"/>
  <c r="E324" i="9" s="1"/>
  <c r="B324" i="9" s="1"/>
  <c r="F324" i="9"/>
  <c r="H323" i="9"/>
  <c r="G323" i="9"/>
  <c r="F323" i="9"/>
  <c r="E323" i="9"/>
  <c r="H322" i="9"/>
  <c r="G322" i="9"/>
  <c r="F322" i="9"/>
  <c r="H321" i="9"/>
  <c r="G321" i="9"/>
  <c r="F321" i="9"/>
  <c r="H320" i="9"/>
  <c r="G320" i="9"/>
  <c r="F320" i="9"/>
  <c r="H319" i="9"/>
  <c r="G319" i="9"/>
  <c r="E319" i="9" s="1"/>
  <c r="B319" i="9" s="1"/>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E307" i="9" s="1"/>
  <c r="B307" i="9" s="1"/>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E290" i="9"/>
  <c r="M289" i="9"/>
  <c r="L289" i="9"/>
  <c r="E289" i="9"/>
  <c r="M288" i="9"/>
  <c r="L288" i="9"/>
  <c r="E288" i="9"/>
  <c r="M287" i="9"/>
  <c r="L287" i="9"/>
  <c r="F287" i="9"/>
  <c r="E287" i="9"/>
  <c r="M286" i="9"/>
  <c r="L286" i="9"/>
  <c r="F286" i="9" s="1"/>
  <c r="E286" i="9"/>
  <c r="M285" i="9"/>
  <c r="L285" i="9"/>
  <c r="E285" i="9"/>
  <c r="M284" i="9"/>
  <c r="L284" i="9"/>
  <c r="E284" i="9"/>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E277" i="9"/>
  <c r="M276" i="9"/>
  <c r="L276" i="9"/>
  <c r="F276" i="9" s="1"/>
  <c r="E276" i="9"/>
  <c r="M275" i="9"/>
  <c r="L275" i="9"/>
  <c r="F275" i="9"/>
  <c r="E275" i="9"/>
  <c r="M274" i="9"/>
  <c r="L274" i="9"/>
  <c r="F274" i="9" s="1"/>
  <c r="B274" i="9" s="1"/>
  <c r="E274" i="9"/>
  <c r="M273" i="9"/>
  <c r="L273" i="9"/>
  <c r="E273" i="9"/>
  <c r="M272" i="9"/>
  <c r="F272" i="9" s="1"/>
  <c r="L272" i="9"/>
  <c r="E272" i="9"/>
  <c r="M271" i="9"/>
  <c r="L271" i="9"/>
  <c r="F271" i="9"/>
  <c r="E271" i="9"/>
  <c r="B271" i="9" s="1"/>
  <c r="M270" i="9"/>
  <c r="L270" i="9"/>
  <c r="F270" i="9" s="1"/>
  <c r="E270" i="9"/>
  <c r="M269" i="9"/>
  <c r="L269" i="9"/>
  <c r="E269" i="9"/>
  <c r="M268" i="9"/>
  <c r="L268" i="9"/>
  <c r="E268" i="9"/>
  <c r="M267" i="9"/>
  <c r="L267" i="9"/>
  <c r="F267" i="9"/>
  <c r="E267" i="9"/>
  <c r="B267" i="9" s="1"/>
  <c r="M266" i="9"/>
  <c r="L266" i="9"/>
  <c r="F266" i="9" s="1"/>
  <c r="B266" i="9" s="1"/>
  <c r="E266" i="9"/>
  <c r="M265" i="9"/>
  <c r="L265" i="9"/>
  <c r="F265" i="9" s="1"/>
  <c r="B265" i="9" s="1"/>
  <c r="E265" i="9"/>
  <c r="M264" i="9"/>
  <c r="L264" i="9"/>
  <c r="E264" i="9"/>
  <c r="M263" i="9"/>
  <c r="L263" i="9"/>
  <c r="F263" i="9"/>
  <c r="E263" i="9"/>
  <c r="B263" i="9" s="1"/>
  <c r="M262" i="9"/>
  <c r="L262" i="9"/>
  <c r="F262" i="9" s="1"/>
  <c r="E262" i="9"/>
  <c r="M261" i="9"/>
  <c r="L261" i="9"/>
  <c r="E261" i="9"/>
  <c r="M260" i="9"/>
  <c r="L260" i="9"/>
  <c r="F260" i="9" s="1"/>
  <c r="B260" i="9" s="1"/>
  <c r="E260" i="9"/>
  <c r="M259" i="9"/>
  <c r="L259" i="9"/>
  <c r="F259" i="9"/>
  <c r="E259" i="9"/>
  <c r="B259" i="9" s="1"/>
  <c r="M258" i="9"/>
  <c r="L258" i="9"/>
  <c r="F258" i="9" s="1"/>
  <c r="E258" i="9"/>
  <c r="M257" i="9"/>
  <c r="L257" i="9"/>
  <c r="E257" i="9"/>
  <c r="M256" i="9"/>
  <c r="L256" i="9"/>
  <c r="E256" i="9"/>
  <c r="M255" i="9"/>
  <c r="L255" i="9"/>
  <c r="F255" i="9"/>
  <c r="E255" i="9"/>
  <c r="B255" i="9" s="1"/>
  <c r="M254" i="9"/>
  <c r="L254" i="9"/>
  <c r="F254" i="9" s="1"/>
  <c r="B254" i="9" s="1"/>
  <c r="E254" i="9"/>
  <c r="M253" i="9"/>
  <c r="L253" i="9"/>
  <c r="E253" i="9"/>
  <c r="M252" i="9"/>
  <c r="L252" i="9"/>
  <c r="E252" i="9"/>
  <c r="M251" i="9"/>
  <c r="L251" i="9"/>
  <c r="F251" i="9"/>
  <c r="E251" i="9"/>
  <c r="B251" i="9" s="1"/>
  <c r="M250" i="9"/>
  <c r="L250" i="9"/>
  <c r="F250" i="9" s="1"/>
  <c r="B250" i="9" s="1"/>
  <c r="E250" i="9"/>
  <c r="M249" i="9"/>
  <c r="L249" i="9"/>
  <c r="F249" i="9" s="1"/>
  <c r="B249" i="9" s="1"/>
  <c r="E249" i="9"/>
  <c r="M248" i="9"/>
  <c r="L248" i="9"/>
  <c r="E248" i="9"/>
  <c r="M247" i="9"/>
  <c r="L247" i="9"/>
  <c r="F247" i="9"/>
  <c r="E247" i="9"/>
  <c r="B247" i="9" s="1"/>
  <c r="M246" i="9"/>
  <c r="L246" i="9"/>
  <c r="F246" i="9" s="1"/>
  <c r="B246" i="9" s="1"/>
  <c r="E246" i="9"/>
  <c r="M245" i="9"/>
  <c r="L245" i="9"/>
  <c r="E245" i="9"/>
  <c r="M244" i="9"/>
  <c r="F244" i="9" s="1"/>
  <c r="B244" i="9" s="1"/>
  <c r="L244" i="9"/>
  <c r="E244" i="9"/>
  <c r="M243" i="9"/>
  <c r="L243" i="9"/>
  <c r="F243" i="9"/>
  <c r="E243" i="9"/>
  <c r="B243" i="9" s="1"/>
  <c r="M242" i="9"/>
  <c r="L242" i="9"/>
  <c r="F242" i="9" s="1"/>
  <c r="B242" i="9" s="1"/>
  <c r="E242" i="9"/>
  <c r="M241" i="9"/>
  <c r="L241" i="9"/>
  <c r="E241" i="9"/>
  <c r="M240" i="9"/>
  <c r="F240" i="9" s="1"/>
  <c r="B240" i="9" s="1"/>
  <c r="L240" i="9"/>
  <c r="E240" i="9"/>
  <c r="M239" i="9"/>
  <c r="L239" i="9"/>
  <c r="F239" i="9"/>
  <c r="E239" i="9"/>
  <c r="B239" i="9" s="1"/>
  <c r="M238" i="9"/>
  <c r="L238" i="9"/>
  <c r="F238" i="9" s="1"/>
  <c r="B238" i="9" s="1"/>
  <c r="E238" i="9"/>
  <c r="M237" i="9"/>
  <c r="L237" i="9"/>
  <c r="F237" i="9" s="1"/>
  <c r="B237" i="9" s="1"/>
  <c r="E237" i="9"/>
  <c r="M236" i="9"/>
  <c r="L236" i="9"/>
  <c r="E236" i="9"/>
  <c r="M235" i="9"/>
  <c r="L235" i="9"/>
  <c r="F235" i="9"/>
  <c r="E235" i="9"/>
  <c r="B235" i="9" s="1"/>
  <c r="M234" i="9"/>
  <c r="L234" i="9"/>
  <c r="F234" i="9" s="1"/>
  <c r="E234" i="9"/>
  <c r="M233" i="9"/>
  <c r="L233" i="9"/>
  <c r="F233" i="9" s="1"/>
  <c r="B233" i="9" s="1"/>
  <c r="E233" i="9"/>
  <c r="M232" i="9"/>
  <c r="F232" i="9" s="1"/>
  <c r="B232" i="9" s="1"/>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E170" i="9" s="1"/>
  <c r="F170" i="9"/>
  <c r="H169" i="9"/>
  <c r="G169" i="9"/>
  <c r="E169" i="9" s="1"/>
  <c r="B169" i="9" s="1"/>
  <c r="F169" i="9"/>
  <c r="H168" i="9"/>
  <c r="G168" i="9"/>
  <c r="F168" i="9"/>
  <c r="E168" i="9"/>
  <c r="B168" i="9" s="1"/>
  <c r="H167" i="9"/>
  <c r="G167" i="9"/>
  <c r="F167" i="9"/>
  <c r="E167" i="9"/>
  <c r="H166" i="9"/>
  <c r="G166" i="9"/>
  <c r="E166" i="9" s="1"/>
  <c r="F166" i="9"/>
  <c r="H165" i="9"/>
  <c r="G165" i="9"/>
  <c r="E165" i="9" s="1"/>
  <c r="B165" i="9" s="1"/>
  <c r="F165" i="9"/>
  <c r="H164" i="9"/>
  <c r="G164" i="9"/>
  <c r="F164" i="9"/>
  <c r="E164" i="9"/>
  <c r="B164" i="9" s="1"/>
  <c r="H163" i="9"/>
  <c r="G163" i="9"/>
  <c r="F163" i="9"/>
  <c r="E163" i="9"/>
  <c r="H162" i="9"/>
  <c r="G162" i="9"/>
  <c r="E162" i="9" s="1"/>
  <c r="F162" i="9"/>
  <c r="H161" i="9"/>
  <c r="G161" i="9"/>
  <c r="E161" i="9" s="1"/>
  <c r="B161" i="9" s="1"/>
  <c r="F161" i="9"/>
  <c r="H160" i="9"/>
  <c r="G160" i="9"/>
  <c r="F160" i="9"/>
  <c r="E160" i="9"/>
  <c r="B160" i="9" s="1"/>
  <c r="H159" i="9"/>
  <c r="G159" i="9"/>
  <c r="F159" i="9"/>
  <c r="E159" i="9"/>
  <c r="H158" i="9"/>
  <c r="G158" i="9"/>
  <c r="E158" i="9" s="1"/>
  <c r="F158" i="9"/>
  <c r="H157" i="9"/>
  <c r="G157" i="9"/>
  <c r="E157" i="9" s="1"/>
  <c r="B157" i="9" s="1"/>
  <c r="F157" i="9"/>
  <c r="F156" i="9"/>
  <c r="H155" i="9"/>
  <c r="G155" i="9"/>
  <c r="F155" i="9"/>
  <c r="E155" i="9"/>
  <c r="B155" i="9" s="1"/>
  <c r="H154" i="9"/>
  <c r="G154" i="9"/>
  <c r="E154" i="9" s="1"/>
  <c r="B154" i="9" s="1"/>
  <c r="F154" i="9"/>
  <c r="H153" i="9"/>
  <c r="G153" i="9"/>
  <c r="F153" i="9"/>
  <c r="H152" i="9"/>
  <c r="E152" i="9" s="1"/>
  <c r="B152" i="9" s="1"/>
  <c r="G152" i="9"/>
  <c r="F152" i="9"/>
  <c r="H151" i="9"/>
  <c r="G151" i="9"/>
  <c r="F151" i="9"/>
  <c r="E151" i="9"/>
  <c r="B151" i="9" s="1"/>
  <c r="H150" i="9"/>
  <c r="G150" i="9"/>
  <c r="E150" i="9" s="1"/>
  <c r="B150" i="9" s="1"/>
  <c r="F150" i="9"/>
  <c r="H149" i="9"/>
  <c r="G149" i="9"/>
  <c r="F149" i="9"/>
  <c r="H148" i="9"/>
  <c r="E148" i="9" s="1"/>
  <c r="B148" i="9" s="1"/>
  <c r="G148" i="9"/>
  <c r="F148" i="9"/>
  <c r="H147" i="9"/>
  <c r="G147" i="9"/>
  <c r="F147" i="9"/>
  <c r="E147" i="9"/>
  <c r="B147" i="9" s="1"/>
  <c r="H146" i="9"/>
  <c r="G146" i="9"/>
  <c r="E146" i="9" s="1"/>
  <c r="B146" i="9" s="1"/>
  <c r="F146" i="9"/>
  <c r="H145" i="9"/>
  <c r="G145" i="9"/>
  <c r="F145" i="9"/>
  <c r="H144" i="9"/>
  <c r="E144" i="9" s="1"/>
  <c r="B144" i="9" s="1"/>
  <c r="G144" i="9"/>
  <c r="F144" i="9"/>
  <c r="H143" i="9"/>
  <c r="G143" i="9"/>
  <c r="F143" i="9"/>
  <c r="E143" i="9"/>
  <c r="B143" i="9" s="1"/>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G135" i="9"/>
  <c r="F135" i="9"/>
  <c r="E135" i="9"/>
  <c r="B135" i="9" s="1"/>
  <c r="H134" i="9"/>
  <c r="G134" i="9"/>
  <c r="E134" i="9" s="1"/>
  <c r="B134" i="9" s="1"/>
  <c r="F134" i="9"/>
  <c r="H133" i="9"/>
  <c r="G133" i="9"/>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G120" i="9"/>
  <c r="F120" i="9"/>
  <c r="B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G112" i="9"/>
  <c r="F112" i="9"/>
  <c r="B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G104" i="9"/>
  <c r="F104" i="9"/>
  <c r="B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F97" i="9"/>
  <c r="H96" i="9"/>
  <c r="E96" i="9" s="1"/>
  <c r="G96" i="9"/>
  <c r="F96" i="9"/>
  <c r="B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F89" i="9"/>
  <c r="H88" i="9"/>
  <c r="E88" i="9" s="1"/>
  <c r="G88" i="9"/>
  <c r="F88" i="9"/>
  <c r="B88" i="9"/>
  <c r="H87" i="9"/>
  <c r="G87" i="9"/>
  <c r="F87" i="9"/>
  <c r="E87" i="9"/>
  <c r="B87" i="9" s="1"/>
  <c r="H86" i="9"/>
  <c r="G86" i="9"/>
  <c r="E86" i="9" s="1"/>
  <c r="B86" i="9" s="1"/>
  <c r="F86" i="9"/>
  <c r="H85" i="9"/>
  <c r="G85" i="9"/>
  <c r="F85" i="9"/>
  <c r="H84" i="9"/>
  <c r="E84" i="9" s="1"/>
  <c r="B84" i="9" s="1"/>
  <c r="G84" i="9"/>
  <c r="F84" i="9"/>
  <c r="H83" i="9"/>
  <c r="G83" i="9"/>
  <c r="F83" i="9"/>
  <c r="E83" i="9"/>
  <c r="B83" i="9" s="1"/>
  <c r="H82" i="9"/>
  <c r="G82" i="9"/>
  <c r="E82" i="9" s="1"/>
  <c r="B82" i="9" s="1"/>
  <c r="F82" i="9"/>
  <c r="H81" i="9"/>
  <c r="G81" i="9"/>
  <c r="F81" i="9"/>
  <c r="H80" i="9"/>
  <c r="E80" i="9" s="1"/>
  <c r="G80" i="9"/>
  <c r="F80" i="9"/>
  <c r="B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F73" i="9"/>
  <c r="H72" i="9"/>
  <c r="E72" i="9" s="1"/>
  <c r="G72" i="9"/>
  <c r="F72" i="9"/>
  <c r="B72" i="9"/>
  <c r="H71" i="9"/>
  <c r="G71" i="9"/>
  <c r="F71" i="9"/>
  <c r="E71" i="9"/>
  <c r="B71" i="9" s="1"/>
  <c r="H70" i="9"/>
  <c r="G70" i="9"/>
  <c r="F70" i="9"/>
  <c r="E70" i="9"/>
  <c r="B70" i="9" s="1"/>
  <c r="H69" i="9"/>
  <c r="G69" i="9"/>
  <c r="E69" i="9" s="1"/>
  <c r="F69" i="9"/>
  <c r="B69" i="9" s="1"/>
  <c r="H68" i="9"/>
  <c r="G68" i="9"/>
  <c r="F68" i="9"/>
  <c r="E68" i="9"/>
  <c r="B68" i="9" s="1"/>
  <c r="H67" i="9"/>
  <c r="E67" i="9" s="1"/>
  <c r="G67" i="9"/>
  <c r="F67" i="9"/>
  <c r="B67" i="9" s="1"/>
  <c r="H66" i="9"/>
  <c r="G66" i="9"/>
  <c r="F66" i="9"/>
  <c r="E66" i="9"/>
  <c r="B66" i="9" s="1"/>
  <c r="H65" i="9"/>
  <c r="G65" i="9"/>
  <c r="E65" i="9" s="1"/>
  <c r="F65" i="9"/>
  <c r="B65" i="9" s="1"/>
  <c r="H64" i="9"/>
  <c r="G64" i="9"/>
  <c r="F64" i="9"/>
  <c r="E64" i="9"/>
  <c r="B64" i="9" s="1"/>
  <c r="H63" i="9"/>
  <c r="E63" i="9" s="1"/>
  <c r="G63" i="9"/>
  <c r="F63" i="9"/>
  <c r="B63" i="9" s="1"/>
  <c r="H62" i="9"/>
  <c r="G62" i="9"/>
  <c r="F62" i="9"/>
  <c r="E62" i="9"/>
  <c r="B62" i="9" s="1"/>
  <c r="H61" i="9"/>
  <c r="G61" i="9"/>
  <c r="E61" i="9" s="1"/>
  <c r="F61" i="9"/>
  <c r="B61" i="9" s="1"/>
  <c r="H60" i="9"/>
  <c r="G60" i="9"/>
  <c r="F60" i="9"/>
  <c r="E60" i="9"/>
  <c r="B60" i="9" s="1"/>
  <c r="H59" i="9"/>
  <c r="E59" i="9" s="1"/>
  <c r="G59" i="9"/>
  <c r="F59" i="9"/>
  <c r="B59" i="9" s="1"/>
  <c r="H58" i="9"/>
  <c r="G58" i="9"/>
  <c r="F58" i="9"/>
  <c r="E58" i="9"/>
  <c r="B58" i="9" s="1"/>
  <c r="H57" i="9"/>
  <c r="G57" i="9"/>
  <c r="E57" i="9" s="1"/>
  <c r="F57" i="9"/>
  <c r="B57" i="9" s="1"/>
  <c r="H56" i="9"/>
  <c r="G56" i="9"/>
  <c r="F56" i="9"/>
  <c r="E56" i="9"/>
  <c r="B56" i="9" s="1"/>
  <c r="H55" i="9"/>
  <c r="E55" i="9" s="1"/>
  <c r="G55" i="9"/>
  <c r="F55" i="9"/>
  <c r="B55" i="9" s="1"/>
  <c r="H54" i="9"/>
  <c r="G54" i="9"/>
  <c r="F54" i="9"/>
  <c r="E54" i="9"/>
  <c r="B54" i="9" s="1"/>
  <c r="H53" i="9"/>
  <c r="G53" i="9"/>
  <c r="E53" i="9" s="1"/>
  <c r="F53" i="9"/>
  <c r="B53" i="9" s="1"/>
  <c r="H52" i="9"/>
  <c r="G52" i="9"/>
  <c r="F52" i="9"/>
  <c r="E52" i="9"/>
  <c r="B52" i="9" s="1"/>
  <c r="H51" i="9"/>
  <c r="E51" i="9" s="1"/>
  <c r="G51" i="9"/>
  <c r="F51" i="9"/>
  <c r="B51" i="9" s="1"/>
  <c r="H50" i="9"/>
  <c r="G50" i="9"/>
  <c r="F50" i="9"/>
  <c r="E50" i="9"/>
  <c r="B50" i="9" s="1"/>
  <c r="H49" i="9"/>
  <c r="G49" i="9"/>
  <c r="E49" i="9" s="1"/>
  <c r="F49" i="9"/>
  <c r="B49" i="9" s="1"/>
  <c r="H48" i="9"/>
  <c r="G48" i="9"/>
  <c r="F48" i="9"/>
  <c r="E48" i="9"/>
  <c r="B48" i="9" s="1"/>
  <c r="H47" i="9"/>
  <c r="E47" i="9" s="1"/>
  <c r="G47" i="9"/>
  <c r="F47" i="9"/>
  <c r="B47" i="9" s="1"/>
  <c r="H46" i="9"/>
  <c r="G46" i="9"/>
  <c r="F46" i="9"/>
  <c r="E46" i="9"/>
  <c r="B46" i="9" s="1"/>
  <c r="H45" i="9"/>
  <c r="G45" i="9"/>
  <c r="E45" i="9" s="1"/>
  <c r="F45" i="9"/>
  <c r="B45" i="9" s="1"/>
  <c r="H44" i="9"/>
  <c r="G44" i="9"/>
  <c r="F44" i="9"/>
  <c r="E44" i="9"/>
  <c r="B44" i="9" s="1"/>
  <c r="H43" i="9"/>
  <c r="G43" i="9"/>
  <c r="F43" i="9"/>
  <c r="E43" i="9"/>
  <c r="B43" i="9" s="1"/>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G35" i="9"/>
  <c r="F35" i="9"/>
  <c r="E35" i="9"/>
  <c r="B35" i="9" s="1"/>
  <c r="H34" i="9"/>
  <c r="G34" i="9"/>
  <c r="E34" i="9" s="1"/>
  <c r="B34" i="9" s="1"/>
  <c r="F34" i="9"/>
  <c r="H33" i="9"/>
  <c r="G33" i="9"/>
  <c r="E33" i="9" s="1"/>
  <c r="B33" i="9" s="1"/>
  <c r="F33" i="9"/>
  <c r="H32" i="9"/>
  <c r="G32" i="9"/>
  <c r="E32" i="9" s="1"/>
  <c r="B32" i="9" s="1"/>
  <c r="F32" i="9"/>
  <c r="H31" i="9"/>
  <c r="E31" i="9" s="1"/>
  <c r="B31" i="9" s="1"/>
  <c r="G31" i="9"/>
  <c r="F31" i="9"/>
  <c r="H30" i="9"/>
  <c r="G30" i="9"/>
  <c r="F30" i="9"/>
  <c r="E30" i="9"/>
  <c r="B30" i="9" s="1"/>
  <c r="H29" i="9"/>
  <c r="G29" i="9"/>
  <c r="F29" i="9"/>
  <c r="H28" i="9"/>
  <c r="G28" i="9"/>
  <c r="F28" i="9"/>
  <c r="E28" i="9"/>
  <c r="B28" i="9" s="1"/>
  <c r="H27" i="9"/>
  <c r="G27" i="9"/>
  <c r="F27" i="9"/>
  <c r="E27" i="9"/>
  <c r="B27" i="9" s="1"/>
  <c r="H26" i="9"/>
  <c r="G26" i="9"/>
  <c r="E26" i="9" s="1"/>
  <c r="B26" i="9" s="1"/>
  <c r="F26" i="9"/>
  <c r="H25" i="9"/>
  <c r="G25" i="9"/>
  <c r="E25" i="9" s="1"/>
  <c r="B25" i="9" s="1"/>
  <c r="F25" i="9"/>
  <c r="F24" i="9"/>
  <c r="F4" i="9"/>
  <c r="O3" i="9"/>
  <c r="G296" i="9" s="1"/>
  <c r="E296" i="9" s="1"/>
  <c r="I3" i="9"/>
  <c r="H3" i="9"/>
  <c r="G3" i="9"/>
  <c r="D104" i="8"/>
  <c r="I41" i="3" s="1"/>
  <c r="D97" i="8"/>
  <c r="D92" i="8"/>
  <c r="D87" i="8"/>
  <c r="D82" i="8"/>
  <c r="C1659" i="1" s="1"/>
  <c r="D77" i="8"/>
  <c r="D72" i="8"/>
  <c r="D67" i="8"/>
  <c r="D62" i="8"/>
  <c r="C1639" i="1" s="1"/>
  <c r="D57" i="8"/>
  <c r="D52" i="8"/>
  <c r="D46" i="8"/>
  <c r="D37" i="8"/>
  <c r="D27" i="8"/>
  <c r="D25" i="8"/>
  <c r="C1602" i="1" s="1"/>
  <c r="D18" i="8"/>
  <c r="D8" i="8"/>
  <c r="D6" i="8"/>
  <c r="E44" i="7"/>
  <c r="I36" i="3" s="1"/>
  <c r="D44" i="7"/>
  <c r="E39" i="7"/>
  <c r="D39" i="7"/>
  <c r="D38" i="7" s="1"/>
  <c r="E38" i="7"/>
  <c r="I35" i="3" s="1"/>
  <c r="E30" i="7"/>
  <c r="D30" i="7"/>
  <c r="E23" i="7"/>
  <c r="E22" i="7" s="1"/>
  <c r="I34" i="3" s="1"/>
  <c r="D23" i="7"/>
  <c r="D22" i="7" s="1"/>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D255" i="5" s="1"/>
  <c r="C1259"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D119" i="5" s="1"/>
  <c r="E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G1087" i="1"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D427" i="4"/>
  <c r="F427" i="4" s="1"/>
  <c r="E426" i="4"/>
  <c r="E648"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E417" i="4"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74" i="4"/>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E237" i="4"/>
  <c r="D237" i="4"/>
  <c r="F237" i="4" s="1"/>
  <c r="F236" i="4"/>
  <c r="F235" i="4"/>
  <c r="E234" i="4"/>
  <c r="F234" i="4" s="1"/>
  <c r="D234" i="4"/>
  <c r="F233" i="4"/>
  <c r="F232" i="4"/>
  <c r="F231" i="4"/>
  <c r="E231" i="4"/>
  <c r="D231" i="4"/>
  <c r="E230"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H1683" i="1"/>
  <c r="G1683" i="1"/>
  <c r="C1683" i="1"/>
  <c r="C1682" i="1"/>
  <c r="G1682" i="1" s="1"/>
  <c r="C1680" i="1"/>
  <c r="G1680" i="1" s="1"/>
  <c r="H1679" i="1"/>
  <c r="G1679" i="1"/>
  <c r="C1679" i="1"/>
  <c r="C1678" i="1"/>
  <c r="H1678" i="1" s="1"/>
  <c r="C1677" i="1"/>
  <c r="H1677" i="1" s="1"/>
  <c r="C1676" i="1"/>
  <c r="G1676" i="1" s="1"/>
  <c r="H1675" i="1"/>
  <c r="G1675" i="1"/>
  <c r="C1675" i="1"/>
  <c r="H1674" i="1"/>
  <c r="C1674" i="1"/>
  <c r="G1674" i="1" s="1"/>
  <c r="C1673" i="1"/>
  <c r="H1673" i="1" s="1"/>
  <c r="C1672" i="1"/>
  <c r="G1672" i="1" s="1"/>
  <c r="H1671" i="1"/>
  <c r="G1671" i="1"/>
  <c r="C1671" i="1"/>
  <c r="C1670" i="1"/>
  <c r="H1670" i="1" s="1"/>
  <c r="C1669" i="1"/>
  <c r="H1669" i="1" s="1"/>
  <c r="C1668" i="1"/>
  <c r="G1668" i="1" s="1"/>
  <c r="H1667" i="1"/>
  <c r="G1667" i="1"/>
  <c r="C1667" i="1"/>
  <c r="H1666" i="1"/>
  <c r="C1666" i="1"/>
  <c r="G1666" i="1" s="1"/>
  <c r="C1665" i="1"/>
  <c r="H1665" i="1" s="1"/>
  <c r="C1664" i="1"/>
  <c r="G1664" i="1" s="1"/>
  <c r="H1663" i="1"/>
  <c r="G1663" i="1"/>
  <c r="C1663" i="1"/>
  <c r="C1662" i="1"/>
  <c r="C1661" i="1"/>
  <c r="H1661" i="1" s="1"/>
  <c r="C1660" i="1"/>
  <c r="H1659" i="1"/>
  <c r="G1659" i="1"/>
  <c r="H1658" i="1"/>
  <c r="G1658" i="1"/>
  <c r="C1658" i="1"/>
  <c r="C1657" i="1"/>
  <c r="H1657" i="1" s="1"/>
  <c r="H1656" i="1"/>
  <c r="C1656" i="1"/>
  <c r="G1656" i="1" s="1"/>
  <c r="H1655" i="1"/>
  <c r="G1655" i="1"/>
  <c r="C1655" i="1"/>
  <c r="C1654" i="1"/>
  <c r="H1654" i="1" s="1"/>
  <c r="G1653" i="1"/>
  <c r="C1653" i="1"/>
  <c r="H1653" i="1" s="1"/>
  <c r="C1652" i="1"/>
  <c r="G1652" i="1" s="1"/>
  <c r="H1651" i="1"/>
  <c r="G1651" i="1"/>
  <c r="C1651" i="1"/>
  <c r="H1650" i="1"/>
  <c r="G1650" i="1"/>
  <c r="C1650"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H1638" i="1"/>
  <c r="C1638" i="1"/>
  <c r="G1638" i="1" s="1"/>
  <c r="H1637" i="1"/>
  <c r="G1637" i="1"/>
  <c r="C1637" i="1"/>
  <c r="C1636" i="1"/>
  <c r="C1635" i="1"/>
  <c r="H1635" i="1" s="1"/>
  <c r="H1634" i="1"/>
  <c r="C1634" i="1"/>
  <c r="G1634" i="1" s="1"/>
  <c r="H1633" i="1"/>
  <c r="G1633" i="1"/>
  <c r="C1633" i="1"/>
  <c r="C1632" i="1"/>
  <c r="C1631" i="1"/>
  <c r="H1631" i="1" s="1"/>
  <c r="H1630" i="1"/>
  <c r="C1630" i="1"/>
  <c r="G1630" i="1" s="1"/>
  <c r="H1629" i="1"/>
  <c r="G1629" i="1"/>
  <c r="C1629" i="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H1614" i="1"/>
  <c r="C1614" i="1"/>
  <c r="G1614" i="1" s="1"/>
  <c r="H1613" i="1"/>
  <c r="G1613" i="1"/>
  <c r="C1613" i="1"/>
  <c r="C1612" i="1"/>
  <c r="C1611" i="1"/>
  <c r="H1611" i="1" s="1"/>
  <c r="H1610" i="1"/>
  <c r="C1610" i="1"/>
  <c r="G1610" i="1" s="1"/>
  <c r="H1609" i="1"/>
  <c r="G1609" i="1"/>
  <c r="C1609" i="1"/>
  <c r="C1608" i="1"/>
  <c r="C1607" i="1"/>
  <c r="H1607" i="1" s="1"/>
  <c r="H1606" i="1"/>
  <c r="C1606" i="1"/>
  <c r="G1606" i="1" s="1"/>
  <c r="H1605" i="1"/>
  <c r="G1605" i="1"/>
  <c r="C1605" i="1"/>
  <c r="C1604" i="1"/>
  <c r="C1603" i="1"/>
  <c r="H1603" i="1" s="1"/>
  <c r="C1601" i="1"/>
  <c r="H1601" i="1" s="1"/>
  <c r="C1600" i="1"/>
  <c r="C1599" i="1"/>
  <c r="H1599" i="1" s="1"/>
  <c r="H1598" i="1"/>
  <c r="C1598" i="1"/>
  <c r="G1598" i="1" s="1"/>
  <c r="H1597" i="1"/>
  <c r="G1597" i="1"/>
  <c r="C1597" i="1"/>
  <c r="C1596" i="1"/>
  <c r="C1595" i="1"/>
  <c r="H1595" i="1" s="1"/>
  <c r="H1594" i="1"/>
  <c r="C1594" i="1"/>
  <c r="G1594" i="1" s="1"/>
  <c r="H1593" i="1"/>
  <c r="G1593" i="1"/>
  <c r="C1593" i="1"/>
  <c r="C1592" i="1"/>
  <c r="C1591" i="1"/>
  <c r="H1591" i="1" s="1"/>
  <c r="H1590" i="1"/>
  <c r="C1590" i="1"/>
  <c r="G1590" i="1" s="1"/>
  <c r="H1589" i="1"/>
  <c r="G1589" i="1"/>
  <c r="C1589" i="1"/>
  <c r="C1588" i="1"/>
  <c r="C1587" i="1"/>
  <c r="H1587" i="1" s="1"/>
  <c r="H1586" i="1"/>
  <c r="C1586" i="1"/>
  <c r="G1586" i="1" s="1"/>
  <c r="H1585" i="1"/>
  <c r="G1585" i="1"/>
  <c r="C1585" i="1"/>
  <c r="C1584" i="1"/>
  <c r="C1583" i="1"/>
  <c r="H1583" i="1" s="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J1574" i="1" s="1"/>
  <c r="H1573" i="1"/>
  <c r="G1573" i="1"/>
  <c r="I1573" i="1" s="1"/>
  <c r="D1573" i="1"/>
  <c r="C1573" i="1"/>
  <c r="J1573" i="1" s="1"/>
  <c r="H1572" i="1"/>
  <c r="G1572" i="1"/>
  <c r="D1572" i="1"/>
  <c r="C1572" i="1"/>
  <c r="H1571" i="1"/>
  <c r="G1571" i="1"/>
  <c r="D1571" i="1"/>
  <c r="C1571" i="1"/>
  <c r="D1570" i="1"/>
  <c r="C1570" i="1"/>
  <c r="J1570" i="1" s="1"/>
  <c r="H1569" i="1"/>
  <c r="G1569" i="1"/>
  <c r="I1569" i="1" s="1"/>
  <c r="D1569" i="1"/>
  <c r="C1569" i="1"/>
  <c r="J1569" i="1" s="1"/>
  <c r="D1568" i="1"/>
  <c r="C1568" i="1"/>
  <c r="J1568" i="1" s="1"/>
  <c r="H1567" i="1"/>
  <c r="G1567" i="1"/>
  <c r="I1567" i="1" s="1"/>
  <c r="D1567" i="1"/>
  <c r="C1567" i="1"/>
  <c r="J1567" i="1" s="1"/>
  <c r="D1566" i="1"/>
  <c r="C1566" i="1"/>
  <c r="J1566" i="1" s="1"/>
  <c r="H1565" i="1"/>
  <c r="G1565" i="1"/>
  <c r="I1565" i="1" s="1"/>
  <c r="D1565" i="1"/>
  <c r="C1565" i="1"/>
  <c r="J1565" i="1" s="1"/>
  <c r="D1564" i="1"/>
  <c r="C1564" i="1"/>
  <c r="J1564" i="1" s="1"/>
  <c r="D1563" i="1"/>
  <c r="C1563" i="1"/>
  <c r="H1562" i="1"/>
  <c r="G1562" i="1"/>
  <c r="D1562" i="1"/>
  <c r="C1562" i="1"/>
  <c r="J1562" i="1" s="1"/>
  <c r="J1561" i="1"/>
  <c r="D1561" i="1"/>
  <c r="C1561" i="1"/>
  <c r="H1560" i="1"/>
  <c r="G1560" i="1"/>
  <c r="D1560" i="1"/>
  <c r="C1560" i="1"/>
  <c r="J1560" i="1" s="1"/>
  <c r="J1559" i="1"/>
  <c r="D1559" i="1"/>
  <c r="C1559" i="1"/>
  <c r="H1558" i="1"/>
  <c r="G1558" i="1"/>
  <c r="D1558" i="1"/>
  <c r="C1558" i="1"/>
  <c r="J1558" i="1" s="1"/>
  <c r="J1557" i="1"/>
  <c r="D1557" i="1"/>
  <c r="C1557" i="1"/>
  <c r="D1556" i="1"/>
  <c r="C1556" i="1"/>
  <c r="D1555" i="1"/>
  <c r="H1554" i="1"/>
  <c r="G1554" i="1"/>
  <c r="D1554" i="1"/>
  <c r="C1554" i="1"/>
  <c r="J1554" i="1" s="1"/>
  <c r="J1553" i="1"/>
  <c r="D1553" i="1"/>
  <c r="C1553" i="1"/>
  <c r="H1552" i="1"/>
  <c r="G1552" i="1"/>
  <c r="D1552" i="1"/>
  <c r="C1552" i="1"/>
  <c r="J1552" i="1" s="1"/>
  <c r="J1551" i="1"/>
  <c r="D1551" i="1"/>
  <c r="C1551" i="1"/>
  <c r="H1550" i="1"/>
  <c r="G1550" i="1"/>
  <c r="D1550" i="1"/>
  <c r="C1550" i="1"/>
  <c r="J1550" i="1" s="1"/>
  <c r="J1549" i="1"/>
  <c r="D1549" i="1"/>
  <c r="C1549" i="1"/>
  <c r="H1548" i="1"/>
  <c r="G1548" i="1"/>
  <c r="D1548" i="1"/>
  <c r="C1548" i="1"/>
  <c r="J1548" i="1" s="1"/>
  <c r="J1547" i="1"/>
  <c r="D1547" i="1"/>
  <c r="C1547" i="1"/>
  <c r="G1547" i="1" s="1"/>
  <c r="J1546" i="1"/>
  <c r="G1546" i="1"/>
  <c r="I1546" i="1" s="1"/>
  <c r="D1546" i="1"/>
  <c r="H1546" i="1" s="1"/>
  <c r="C1546" i="1"/>
  <c r="D1545" i="1"/>
  <c r="C1545" i="1"/>
  <c r="H1545" i="1" s="1"/>
  <c r="J1544" i="1"/>
  <c r="G1544" i="1"/>
  <c r="I1544" i="1" s="1"/>
  <c r="D1544" i="1"/>
  <c r="H1544" i="1" s="1"/>
  <c r="C1544" i="1"/>
  <c r="D1543" i="1"/>
  <c r="C1543" i="1"/>
  <c r="H1543" i="1" s="1"/>
  <c r="J1542" i="1"/>
  <c r="G1542" i="1"/>
  <c r="I1542" i="1" s="1"/>
  <c r="D1542" i="1"/>
  <c r="H1542" i="1" s="1"/>
  <c r="C1542" i="1"/>
  <c r="D1541" i="1"/>
  <c r="C1541" i="1"/>
  <c r="H1541" i="1" s="1"/>
  <c r="H1540" i="1"/>
  <c r="D1540" i="1"/>
  <c r="C1540" i="1"/>
  <c r="G1540" i="1" s="1"/>
  <c r="H1539" i="1"/>
  <c r="D1539" i="1"/>
  <c r="C1539" i="1"/>
  <c r="G1539" i="1" s="1"/>
  <c r="D1538" i="1"/>
  <c r="H1536" i="1"/>
  <c r="D1536" i="1"/>
  <c r="C1536" i="1"/>
  <c r="G1536" i="1" s="1"/>
  <c r="D1535" i="1"/>
  <c r="C1535" i="1"/>
  <c r="D1534" i="1"/>
  <c r="C1534" i="1"/>
  <c r="G1534" i="1" s="1"/>
  <c r="H1533" i="1"/>
  <c r="D1533" i="1"/>
  <c r="C1533" i="1"/>
  <c r="G1533" i="1" s="1"/>
  <c r="H1532" i="1"/>
  <c r="D1532" i="1"/>
  <c r="C1532" i="1"/>
  <c r="G1532" i="1" s="1"/>
  <c r="D1531" i="1"/>
  <c r="C1531" i="1"/>
  <c r="D1530" i="1"/>
  <c r="C1530" i="1"/>
  <c r="G1530" i="1" s="1"/>
  <c r="H1529" i="1"/>
  <c r="D1529" i="1"/>
  <c r="C1529" i="1"/>
  <c r="D1528" i="1"/>
  <c r="H1528" i="1" s="1"/>
  <c r="C1528" i="1"/>
  <c r="D1527" i="1"/>
  <c r="C1527" i="1"/>
  <c r="D1526" i="1"/>
  <c r="C1526" i="1"/>
  <c r="G1526" i="1" s="1"/>
  <c r="D1525" i="1"/>
  <c r="D1524" i="1"/>
  <c r="H1524" i="1" s="1"/>
  <c r="C1524" i="1"/>
  <c r="D1523" i="1"/>
  <c r="C1523" i="1"/>
  <c r="D1522" i="1"/>
  <c r="C1522" i="1"/>
  <c r="G1522" i="1" s="1"/>
  <c r="H1521" i="1"/>
  <c r="D1521" i="1"/>
  <c r="C1521" i="1"/>
  <c r="D1520" i="1"/>
  <c r="H1520" i="1" s="1"/>
  <c r="C1520" i="1"/>
  <c r="D1519" i="1"/>
  <c r="C1519" i="1"/>
  <c r="D1518" i="1"/>
  <c r="C1518" i="1"/>
  <c r="G1518" i="1" s="1"/>
  <c r="H1517" i="1"/>
  <c r="D1517" i="1"/>
  <c r="C1517" i="1"/>
  <c r="D1516" i="1"/>
  <c r="H1516" i="1" s="1"/>
  <c r="C1516" i="1"/>
  <c r="D1515" i="1"/>
  <c r="C1515" i="1"/>
  <c r="D1514" i="1"/>
  <c r="C1514" i="1"/>
  <c r="G1514" i="1" s="1"/>
  <c r="H1513" i="1"/>
  <c r="D1513" i="1"/>
  <c r="C1513" i="1"/>
  <c r="D1512" i="1"/>
  <c r="H1512" i="1" s="1"/>
  <c r="C1512" i="1"/>
  <c r="D1511" i="1"/>
  <c r="C1511" i="1"/>
  <c r="D1510" i="1"/>
  <c r="C1510" i="1"/>
  <c r="G1510" i="1" s="1"/>
  <c r="H1509" i="1"/>
  <c r="D1509" i="1"/>
  <c r="C1509" i="1"/>
  <c r="D1508" i="1"/>
  <c r="H1508" i="1" s="1"/>
  <c r="C1508" i="1"/>
  <c r="D1507" i="1"/>
  <c r="C1507" i="1"/>
  <c r="D1506" i="1"/>
  <c r="C1506" i="1"/>
  <c r="G1506" i="1" s="1"/>
  <c r="H1505" i="1"/>
  <c r="D1505" i="1"/>
  <c r="C1505" i="1"/>
  <c r="D1504" i="1"/>
  <c r="H1504" i="1" s="1"/>
  <c r="C1504" i="1"/>
  <c r="D1503" i="1"/>
  <c r="C1503" i="1"/>
  <c r="D1502" i="1"/>
  <c r="C1502" i="1"/>
  <c r="G1502" i="1" s="1"/>
  <c r="H1501" i="1"/>
  <c r="D1501" i="1"/>
  <c r="C1501" i="1"/>
  <c r="D1500" i="1"/>
  <c r="H1500" i="1" s="1"/>
  <c r="C1500" i="1"/>
  <c r="D1499" i="1"/>
  <c r="C1499" i="1"/>
  <c r="D1498" i="1"/>
  <c r="C1498" i="1"/>
  <c r="G1498" i="1" s="1"/>
  <c r="H1497" i="1"/>
  <c r="D1497" i="1"/>
  <c r="C1497" i="1"/>
  <c r="D1496" i="1"/>
  <c r="H1496" i="1" s="1"/>
  <c r="C1496" i="1"/>
  <c r="D1495" i="1"/>
  <c r="C1495" i="1"/>
  <c r="D1494" i="1"/>
  <c r="C1494" i="1"/>
  <c r="H1493" i="1"/>
  <c r="D1493" i="1"/>
  <c r="C1493" i="1"/>
  <c r="D1492" i="1"/>
  <c r="H1492" i="1" s="1"/>
  <c r="C1492" i="1"/>
  <c r="D1491" i="1"/>
  <c r="G1491" i="1" s="1"/>
  <c r="C1491" i="1"/>
  <c r="H1491" i="1" s="1"/>
  <c r="G1490" i="1"/>
  <c r="D1490" i="1"/>
  <c r="C1490" i="1"/>
  <c r="H1490" i="1" s="1"/>
  <c r="G1489" i="1"/>
  <c r="D1489" i="1"/>
  <c r="C1489" i="1"/>
  <c r="D1488" i="1"/>
  <c r="G1488" i="1" s="1"/>
  <c r="C1488" i="1"/>
  <c r="D1487" i="1"/>
  <c r="G1487" i="1" s="1"/>
  <c r="C1487" i="1"/>
  <c r="H1487" i="1" s="1"/>
  <c r="G1486" i="1"/>
  <c r="D1486" i="1"/>
  <c r="C1486" i="1"/>
  <c r="H1486" i="1" s="1"/>
  <c r="D1485" i="1"/>
  <c r="D1484" i="1"/>
  <c r="G1484" i="1" s="1"/>
  <c r="C1484" i="1"/>
  <c r="H1484" i="1" s="1"/>
  <c r="G1483" i="1"/>
  <c r="D1483" i="1"/>
  <c r="C1483" i="1"/>
  <c r="H1483" i="1" s="1"/>
  <c r="G1482" i="1"/>
  <c r="D1482" i="1"/>
  <c r="C1482" i="1"/>
  <c r="D1481" i="1"/>
  <c r="G1481" i="1" s="1"/>
  <c r="C1481" i="1"/>
  <c r="D1480" i="1"/>
  <c r="G1480" i="1" s="1"/>
  <c r="C1480" i="1"/>
  <c r="H1480" i="1" s="1"/>
  <c r="G1479" i="1"/>
  <c r="D1479" i="1"/>
  <c r="C1479" i="1"/>
  <c r="H1479" i="1" s="1"/>
  <c r="G1478" i="1"/>
  <c r="D1478" i="1"/>
  <c r="C1478" i="1"/>
  <c r="D1477" i="1"/>
  <c r="G1477" i="1" s="1"/>
  <c r="C1477" i="1"/>
  <c r="D1476" i="1"/>
  <c r="G1476" i="1" s="1"/>
  <c r="C1476" i="1"/>
  <c r="H1476" i="1" s="1"/>
  <c r="G1475" i="1"/>
  <c r="D1475" i="1"/>
  <c r="C1475" i="1"/>
  <c r="H1475" i="1" s="1"/>
  <c r="G1474" i="1"/>
  <c r="D1474" i="1"/>
  <c r="C1474" i="1"/>
  <c r="D1473" i="1"/>
  <c r="G1473" i="1" s="1"/>
  <c r="C1473" i="1"/>
  <c r="D1472" i="1"/>
  <c r="G1472" i="1" s="1"/>
  <c r="C1472" i="1"/>
  <c r="H1472" i="1" s="1"/>
  <c r="G1471" i="1"/>
  <c r="D1471" i="1"/>
  <c r="C1471" i="1"/>
  <c r="H1471" i="1" s="1"/>
  <c r="G1470" i="1"/>
  <c r="D1470" i="1"/>
  <c r="C1470" i="1"/>
  <c r="D1469" i="1"/>
  <c r="G1469" i="1" s="1"/>
  <c r="C1469" i="1"/>
  <c r="D1468" i="1"/>
  <c r="G1468" i="1" s="1"/>
  <c r="C1468" i="1"/>
  <c r="H1468" i="1" s="1"/>
  <c r="G1467" i="1"/>
  <c r="D1467" i="1"/>
  <c r="C1467" i="1"/>
  <c r="H1467" i="1" s="1"/>
  <c r="G1466" i="1"/>
  <c r="D1466" i="1"/>
  <c r="C1466" i="1"/>
  <c r="D1465" i="1"/>
  <c r="G1465" i="1" s="1"/>
  <c r="C1465" i="1"/>
  <c r="D1464" i="1"/>
  <c r="G1464" i="1" s="1"/>
  <c r="C1464" i="1"/>
  <c r="H1464" i="1" s="1"/>
  <c r="G1463" i="1"/>
  <c r="D1463" i="1"/>
  <c r="C1463" i="1"/>
  <c r="H1463" i="1" s="1"/>
  <c r="G1462" i="1"/>
  <c r="D1462" i="1"/>
  <c r="C1462" i="1"/>
  <c r="D1461" i="1"/>
  <c r="G1461" i="1" s="1"/>
  <c r="C1461" i="1"/>
  <c r="D1460" i="1"/>
  <c r="G1460" i="1" s="1"/>
  <c r="C1460" i="1"/>
  <c r="H1460" i="1" s="1"/>
  <c r="G1459" i="1"/>
  <c r="D1459" i="1"/>
  <c r="C1459" i="1"/>
  <c r="H1459" i="1" s="1"/>
  <c r="G1458" i="1"/>
  <c r="D1458" i="1"/>
  <c r="C1458" i="1"/>
  <c r="D1457" i="1"/>
  <c r="G1457" i="1" s="1"/>
  <c r="C1457" i="1"/>
  <c r="D1456" i="1"/>
  <c r="G1456" i="1" s="1"/>
  <c r="C1456" i="1"/>
  <c r="H1456" i="1" s="1"/>
  <c r="G1455" i="1"/>
  <c r="D1455" i="1"/>
  <c r="C1455" i="1"/>
  <c r="H1455" i="1" s="1"/>
  <c r="G1454" i="1"/>
  <c r="D1454" i="1"/>
  <c r="C1454" i="1"/>
  <c r="D1453" i="1"/>
  <c r="G1453" i="1" s="1"/>
  <c r="C1453" i="1"/>
  <c r="D1452" i="1"/>
  <c r="G1452" i="1" s="1"/>
  <c r="C1452" i="1"/>
  <c r="H1452" i="1" s="1"/>
  <c r="G1451" i="1"/>
  <c r="D1451" i="1"/>
  <c r="C1451" i="1"/>
  <c r="H1451" i="1" s="1"/>
  <c r="G1450" i="1"/>
  <c r="D1450" i="1"/>
  <c r="C1450" i="1"/>
  <c r="D1449" i="1"/>
  <c r="G1449" i="1" s="1"/>
  <c r="C1449" i="1"/>
  <c r="D1448" i="1"/>
  <c r="G1448" i="1" s="1"/>
  <c r="C1448" i="1"/>
  <c r="H1448" i="1" s="1"/>
  <c r="G1447" i="1"/>
  <c r="D1447" i="1"/>
  <c r="C1447" i="1"/>
  <c r="H1447" i="1" s="1"/>
  <c r="G1446" i="1"/>
  <c r="D1446" i="1"/>
  <c r="C1446" i="1"/>
  <c r="D1445" i="1"/>
  <c r="G1445" i="1" s="1"/>
  <c r="C1445" i="1"/>
  <c r="D1444" i="1"/>
  <c r="G1444" i="1" s="1"/>
  <c r="C1444" i="1"/>
  <c r="H1444" i="1" s="1"/>
  <c r="G1443" i="1"/>
  <c r="D1443" i="1"/>
  <c r="C1443" i="1"/>
  <c r="H1443" i="1" s="1"/>
  <c r="G1442" i="1"/>
  <c r="D1442" i="1"/>
  <c r="C1442" i="1"/>
  <c r="D1441" i="1"/>
  <c r="H1441" i="1" s="1"/>
  <c r="C1441" i="1"/>
  <c r="D1440" i="1"/>
  <c r="H1440" i="1" s="1"/>
  <c r="C1440" i="1"/>
  <c r="G1439" i="1"/>
  <c r="D1439" i="1"/>
  <c r="H1439" i="1" s="1"/>
  <c r="C1439" i="1"/>
  <c r="G1438" i="1"/>
  <c r="D1438" i="1"/>
  <c r="H1438" i="1" s="1"/>
  <c r="C1438" i="1"/>
  <c r="D1437" i="1"/>
  <c r="H1437" i="1" s="1"/>
  <c r="C1437" i="1"/>
  <c r="D1436" i="1"/>
  <c r="H1436" i="1" s="1"/>
  <c r="C1436" i="1"/>
  <c r="G1435" i="1"/>
  <c r="D1435" i="1"/>
  <c r="H1435" i="1" s="1"/>
  <c r="C1435" i="1"/>
  <c r="G1434" i="1"/>
  <c r="D1434" i="1"/>
  <c r="H1434" i="1" s="1"/>
  <c r="C1434" i="1"/>
  <c r="D1433" i="1"/>
  <c r="H1433" i="1" s="1"/>
  <c r="C1433" i="1"/>
  <c r="D1432" i="1"/>
  <c r="H1432" i="1" s="1"/>
  <c r="C1432" i="1"/>
  <c r="D1431" i="1"/>
  <c r="D1430" i="1"/>
  <c r="H1430" i="1" s="1"/>
  <c r="C1430" i="1"/>
  <c r="D1429" i="1"/>
  <c r="H1429" i="1" s="1"/>
  <c r="C1429" i="1"/>
  <c r="G1428" i="1"/>
  <c r="D1428" i="1"/>
  <c r="H1428" i="1" s="1"/>
  <c r="C1428" i="1"/>
  <c r="G1427" i="1"/>
  <c r="D1427" i="1"/>
  <c r="H1427" i="1" s="1"/>
  <c r="C1427" i="1"/>
  <c r="D1426" i="1"/>
  <c r="H1426" i="1" s="1"/>
  <c r="C1426" i="1"/>
  <c r="D1425" i="1"/>
  <c r="H1425" i="1" s="1"/>
  <c r="C1425" i="1"/>
  <c r="G1424" i="1"/>
  <c r="D1424" i="1"/>
  <c r="H1424" i="1" s="1"/>
  <c r="C1424" i="1"/>
  <c r="G1423" i="1"/>
  <c r="D1423" i="1"/>
  <c r="H1423" i="1" s="1"/>
  <c r="C1423" i="1"/>
  <c r="D1422" i="1"/>
  <c r="H1422" i="1" s="1"/>
  <c r="C1422" i="1"/>
  <c r="D1421" i="1"/>
  <c r="H1421" i="1" s="1"/>
  <c r="C1421" i="1"/>
  <c r="G1420" i="1"/>
  <c r="D1420" i="1"/>
  <c r="H1420" i="1" s="1"/>
  <c r="C1420" i="1"/>
  <c r="G1419" i="1"/>
  <c r="D1419" i="1"/>
  <c r="H1419" i="1" s="1"/>
  <c r="C1419" i="1"/>
  <c r="D1418" i="1"/>
  <c r="H1418" i="1" s="1"/>
  <c r="C1418" i="1"/>
  <c r="D1417" i="1"/>
  <c r="H1417" i="1" s="1"/>
  <c r="C1417" i="1"/>
  <c r="G1416" i="1"/>
  <c r="D1416" i="1"/>
  <c r="H1416" i="1" s="1"/>
  <c r="C1416" i="1"/>
  <c r="G1415" i="1"/>
  <c r="D1415" i="1"/>
  <c r="H1415" i="1" s="1"/>
  <c r="C1415" i="1"/>
  <c r="D1414" i="1"/>
  <c r="H1414" i="1" s="1"/>
  <c r="C1414" i="1"/>
  <c r="D1413" i="1"/>
  <c r="H1413" i="1" s="1"/>
  <c r="C1413" i="1"/>
  <c r="G1412" i="1"/>
  <c r="D1412" i="1"/>
  <c r="H1412" i="1" s="1"/>
  <c r="C1412" i="1"/>
  <c r="G1411" i="1"/>
  <c r="D1411" i="1"/>
  <c r="H1411" i="1" s="1"/>
  <c r="C1411" i="1"/>
  <c r="D1410" i="1"/>
  <c r="H1410" i="1" s="1"/>
  <c r="C1410" i="1"/>
  <c r="D1409" i="1"/>
  <c r="H1409" i="1" s="1"/>
  <c r="C1409" i="1"/>
  <c r="G1408" i="1"/>
  <c r="D1408" i="1"/>
  <c r="H1408" i="1" s="1"/>
  <c r="C1408" i="1"/>
  <c r="G1407" i="1"/>
  <c r="D1407" i="1"/>
  <c r="H1407" i="1" s="1"/>
  <c r="C1407" i="1"/>
  <c r="D1406" i="1"/>
  <c r="H1406" i="1" s="1"/>
  <c r="C1406" i="1"/>
  <c r="D1405" i="1"/>
  <c r="H1405" i="1" s="1"/>
  <c r="C1405" i="1"/>
  <c r="G1404" i="1"/>
  <c r="D1404" i="1"/>
  <c r="H1404" i="1" s="1"/>
  <c r="C1404" i="1"/>
  <c r="G1403" i="1"/>
  <c r="D1403" i="1"/>
  <c r="H1403" i="1" s="1"/>
  <c r="C1403" i="1"/>
  <c r="D1402" i="1"/>
  <c r="H1402" i="1" s="1"/>
  <c r="C1402" i="1"/>
  <c r="D1401" i="1"/>
  <c r="H1401" i="1" s="1"/>
  <c r="C1401" i="1"/>
  <c r="G1400" i="1"/>
  <c r="D1400" i="1"/>
  <c r="H1400" i="1" s="1"/>
  <c r="C1400" i="1"/>
  <c r="G1399" i="1"/>
  <c r="D1399" i="1"/>
  <c r="H1399" i="1" s="1"/>
  <c r="C1399" i="1"/>
  <c r="D1398" i="1"/>
  <c r="H1398" i="1" s="1"/>
  <c r="C1398" i="1"/>
  <c r="D1397" i="1"/>
  <c r="H1397" i="1" s="1"/>
  <c r="C1397" i="1"/>
  <c r="G1396" i="1"/>
  <c r="D1396" i="1"/>
  <c r="H1396" i="1" s="1"/>
  <c r="C1396" i="1"/>
  <c r="G1395" i="1"/>
  <c r="D1395" i="1"/>
  <c r="H1395" i="1" s="1"/>
  <c r="C1395" i="1"/>
  <c r="D1394" i="1"/>
  <c r="H1394" i="1" s="1"/>
  <c r="C1394" i="1"/>
  <c r="D1393" i="1"/>
  <c r="H1393" i="1" s="1"/>
  <c r="C1393" i="1"/>
  <c r="G1392" i="1"/>
  <c r="D1392" i="1"/>
  <c r="H1392" i="1" s="1"/>
  <c r="C1392" i="1"/>
  <c r="G1391" i="1"/>
  <c r="D1391" i="1"/>
  <c r="H1391" i="1" s="1"/>
  <c r="C1391" i="1"/>
  <c r="D1390" i="1"/>
  <c r="H1390" i="1" s="1"/>
  <c r="C1390" i="1"/>
  <c r="D1389" i="1"/>
  <c r="H1389" i="1" s="1"/>
  <c r="C1389" i="1"/>
  <c r="G1388" i="1"/>
  <c r="D1388" i="1"/>
  <c r="H1388" i="1" s="1"/>
  <c r="C1388" i="1"/>
  <c r="G1387" i="1"/>
  <c r="D1387" i="1"/>
  <c r="H1387" i="1" s="1"/>
  <c r="C1387" i="1"/>
  <c r="D1386" i="1"/>
  <c r="H1386" i="1" s="1"/>
  <c r="C1386" i="1"/>
  <c r="D1385" i="1"/>
  <c r="H1385" i="1" s="1"/>
  <c r="C1385" i="1"/>
  <c r="G1384" i="1"/>
  <c r="D1384" i="1"/>
  <c r="H1384" i="1" s="1"/>
  <c r="C1384" i="1"/>
  <c r="G1383" i="1"/>
  <c r="D1383" i="1"/>
  <c r="C1383" i="1"/>
  <c r="D1382" i="1"/>
  <c r="H1382" i="1" s="1"/>
  <c r="C1382" i="1"/>
  <c r="D1381" i="1"/>
  <c r="H1381" i="1" s="1"/>
  <c r="C1381" i="1"/>
  <c r="G1380" i="1"/>
  <c r="D1380" i="1"/>
  <c r="H1380" i="1" s="1"/>
  <c r="C1380" i="1"/>
  <c r="G1379" i="1"/>
  <c r="D1379" i="1"/>
  <c r="H1379" i="1" s="1"/>
  <c r="C1379" i="1"/>
  <c r="D1378" i="1"/>
  <c r="H1378" i="1" s="1"/>
  <c r="C1378" i="1"/>
  <c r="D1377" i="1"/>
  <c r="H1377" i="1" s="1"/>
  <c r="C1377" i="1"/>
  <c r="G1376" i="1"/>
  <c r="D1376" i="1"/>
  <c r="H1376" i="1" s="1"/>
  <c r="C1376" i="1"/>
  <c r="G1375" i="1"/>
  <c r="D1375" i="1"/>
  <c r="H1375" i="1" s="1"/>
  <c r="C1375" i="1"/>
  <c r="D1374" i="1"/>
  <c r="H1374" i="1" s="1"/>
  <c r="C1374" i="1"/>
  <c r="D1373" i="1"/>
  <c r="H1373" i="1" s="1"/>
  <c r="C1373" i="1"/>
  <c r="G1372" i="1"/>
  <c r="D1372" i="1"/>
  <c r="H1372" i="1" s="1"/>
  <c r="C1372" i="1"/>
  <c r="G1371" i="1"/>
  <c r="D1371" i="1"/>
  <c r="H1371" i="1" s="1"/>
  <c r="C1371" i="1"/>
  <c r="D1370" i="1"/>
  <c r="H1370" i="1" s="1"/>
  <c r="C1370" i="1"/>
  <c r="D1369" i="1"/>
  <c r="H1369" i="1" s="1"/>
  <c r="C1369" i="1"/>
  <c r="G1368" i="1"/>
  <c r="D1368" i="1"/>
  <c r="H1368" i="1" s="1"/>
  <c r="C1368" i="1"/>
  <c r="G1367" i="1"/>
  <c r="D1367" i="1"/>
  <c r="H1367" i="1" s="1"/>
  <c r="C1367" i="1"/>
  <c r="D1366" i="1"/>
  <c r="H1366" i="1" s="1"/>
  <c r="C1366" i="1"/>
  <c r="D1365" i="1"/>
  <c r="H1365" i="1" s="1"/>
  <c r="C1365" i="1"/>
  <c r="G1364" i="1"/>
  <c r="D1364" i="1"/>
  <c r="H1364" i="1" s="1"/>
  <c r="C1364" i="1"/>
  <c r="G1363" i="1"/>
  <c r="D1363" i="1"/>
  <c r="H1363" i="1" s="1"/>
  <c r="C1363" i="1"/>
  <c r="D1362" i="1"/>
  <c r="H1362" i="1" s="1"/>
  <c r="C1362" i="1"/>
  <c r="D1361" i="1"/>
  <c r="H1361" i="1" s="1"/>
  <c r="C1361" i="1"/>
  <c r="G1360" i="1"/>
  <c r="D1360" i="1"/>
  <c r="H1360" i="1" s="1"/>
  <c r="C1360" i="1"/>
  <c r="G1359" i="1"/>
  <c r="D1359" i="1"/>
  <c r="H1359" i="1" s="1"/>
  <c r="C1359" i="1"/>
  <c r="D1358" i="1"/>
  <c r="H1358" i="1" s="1"/>
  <c r="C1358" i="1"/>
  <c r="D1357" i="1"/>
  <c r="H1357" i="1" s="1"/>
  <c r="C1357" i="1"/>
  <c r="G1356" i="1"/>
  <c r="D1356" i="1"/>
  <c r="H1356" i="1" s="1"/>
  <c r="C1356" i="1"/>
  <c r="G1355" i="1"/>
  <c r="D1355" i="1"/>
  <c r="H1355" i="1" s="1"/>
  <c r="C1355" i="1"/>
  <c r="D1354" i="1"/>
  <c r="H1354" i="1" s="1"/>
  <c r="C1354"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D1340" i="1"/>
  <c r="G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D1316" i="1"/>
  <c r="C1316" i="1"/>
  <c r="G1316" i="1" s="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D1305" i="1"/>
  <c r="C1305" i="1"/>
  <c r="G1305" i="1" s="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D1267" i="1"/>
  <c r="C1267" i="1"/>
  <c r="G1267" i="1" s="1"/>
  <c r="D1266" i="1"/>
  <c r="H1266" i="1" s="1"/>
  <c r="C1266" i="1"/>
  <c r="G1265" i="1"/>
  <c r="D1265" i="1"/>
  <c r="C1265" i="1"/>
  <c r="D1264" i="1"/>
  <c r="C1264" i="1"/>
  <c r="G1264" i="1" s="1"/>
  <c r="D1263" i="1"/>
  <c r="C1263" i="1"/>
  <c r="G1262" i="1"/>
  <c r="D1262" i="1"/>
  <c r="H1262" i="1" s="1"/>
  <c r="C1262" i="1"/>
  <c r="G1261" i="1"/>
  <c r="D1261" i="1"/>
  <c r="H1261" i="1" s="1"/>
  <c r="C1261" i="1"/>
  <c r="D1260" i="1"/>
  <c r="G1258" i="1"/>
  <c r="D1258" i="1"/>
  <c r="H1258" i="1" s="1"/>
  <c r="C1258" i="1"/>
  <c r="G1257" i="1"/>
  <c r="D1257" i="1"/>
  <c r="H1257" i="1" s="1"/>
  <c r="C1257" i="1"/>
  <c r="G1256" i="1"/>
  <c r="D1256" i="1"/>
  <c r="H1256" i="1" s="1"/>
  <c r="C1256" i="1"/>
  <c r="G1254" i="1"/>
  <c r="D1254" i="1"/>
  <c r="H1254" i="1" s="1"/>
  <c r="C1254" i="1"/>
  <c r="G1253" i="1"/>
  <c r="D1253" i="1"/>
  <c r="H1253" i="1" s="1"/>
  <c r="C1253" i="1"/>
  <c r="G1252" i="1"/>
  <c r="D1252" i="1"/>
  <c r="H1252" i="1" s="1"/>
  <c r="C1252" i="1"/>
  <c r="D1251" i="1"/>
  <c r="C1251" i="1"/>
  <c r="G1251" i="1" s="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D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D1182"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D1167" i="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3" i="1"/>
  <c r="D1153" i="1"/>
  <c r="H1153" i="1" s="1"/>
  <c r="C1153" i="1"/>
  <c r="D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D1092" i="1"/>
  <c r="H1092" i="1" s="1"/>
  <c r="C1092" i="1"/>
  <c r="G1091" i="1"/>
  <c r="D1091" i="1"/>
  <c r="H1091" i="1" s="1"/>
  <c r="C1091" i="1"/>
  <c r="G1090" i="1"/>
  <c r="D1090" i="1"/>
  <c r="H1090" i="1" s="1"/>
  <c r="C1090" i="1"/>
  <c r="G1089" i="1"/>
  <c r="D1089" i="1"/>
  <c r="H1089" i="1" s="1"/>
  <c r="C1089" i="1"/>
  <c r="G1088" i="1"/>
  <c r="D1088" i="1"/>
  <c r="H1088" i="1" s="1"/>
  <c r="C1088" i="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C422" i="1"/>
  <c r="C421" i="1"/>
  <c r="H416" i="1"/>
  <c r="G416" i="1"/>
  <c r="D416" i="1"/>
  <c r="C416" i="1"/>
  <c r="D415" i="1"/>
  <c r="H415" i="1" s="1"/>
  <c r="C415" i="1"/>
  <c r="H414" i="1"/>
  <c r="D414" i="1"/>
  <c r="C414" i="1"/>
  <c r="G414" i="1" s="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C299" i="1"/>
  <c r="D298" i="1"/>
  <c r="H298" i="1" s="1"/>
  <c r="C298" i="1"/>
  <c r="G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C247" i="1"/>
  <c r="H247" i="1" s="1"/>
  <c r="D246" i="1"/>
  <c r="C246" i="1"/>
  <c r="H246" i="1" s="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C133" i="1"/>
  <c r="H133" i="1" s="1"/>
  <c r="H132" i="1"/>
  <c r="G132" i="1"/>
  <c r="D132" i="1"/>
  <c r="C132" i="1"/>
  <c r="D131" i="1"/>
  <c r="C131" i="1"/>
  <c r="H131" i="1" s="1"/>
  <c r="D130" i="1"/>
  <c r="C130" i="1"/>
  <c r="H130" i="1" s="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63" i="1" l="1"/>
  <c r="E304" i="9"/>
  <c r="B304" i="9" s="1"/>
  <c r="G1266" i="1"/>
  <c r="E255" i="5"/>
  <c r="F255" i="5" s="1"/>
  <c r="F260" i="5"/>
  <c r="E303" i="9"/>
  <c r="B303" i="9" s="1"/>
  <c r="E340" i="9"/>
  <c r="B340" i="9" s="1"/>
  <c r="G1092" i="1"/>
  <c r="F82" i="5"/>
  <c r="G1167" i="1"/>
  <c r="H1383" i="1"/>
  <c r="H1340" i="1"/>
  <c r="H1316" i="1"/>
  <c r="H1305" i="1"/>
  <c r="H1264" i="1"/>
  <c r="H1267" i="1"/>
  <c r="E305" i="9"/>
  <c r="B305" i="9" s="1"/>
  <c r="H1263" i="1"/>
  <c r="H1265" i="1"/>
  <c r="C1260" i="1"/>
  <c r="G1260" i="1" s="1"/>
  <c r="H1200" i="1"/>
  <c r="H1251" i="1"/>
  <c r="H1087" i="1"/>
  <c r="H1167" i="1"/>
  <c r="C1681" i="1"/>
  <c r="H1681" i="1" s="1"/>
  <c r="H1682" i="1"/>
  <c r="G1602" i="1"/>
  <c r="H1602" i="1"/>
  <c r="G1601" i="1"/>
  <c r="H1582" i="1"/>
  <c r="H34" i="3"/>
  <c r="C1555" i="1"/>
  <c r="D5" i="7"/>
  <c r="C1538" i="1" s="1"/>
  <c r="H1538" i="1" s="1"/>
  <c r="E36" i="9"/>
  <c r="B36" i="9" s="1"/>
  <c r="E312" i="9"/>
  <c r="B312" i="9" s="1"/>
  <c r="E326" i="9"/>
  <c r="B326" i="9" s="1"/>
  <c r="B296" i="9"/>
  <c r="E320" i="9"/>
  <c r="B320" i="9" s="1"/>
  <c r="H299" i="1"/>
  <c r="G422" i="1"/>
  <c r="G246" i="1"/>
  <c r="G247" i="1"/>
  <c r="F250" i="4"/>
  <c r="G130" i="1"/>
  <c r="G131" i="1"/>
  <c r="G133" i="1"/>
  <c r="G415" i="1"/>
  <c r="D421" i="1"/>
  <c r="H421" i="1" s="1"/>
  <c r="H422" i="1"/>
  <c r="G299" i="1"/>
  <c r="F426" i="4"/>
  <c r="E294" i="9"/>
  <c r="B294" i="9" s="1"/>
  <c r="E311" i="9"/>
  <c r="B311" i="9" s="1"/>
  <c r="E322" i="9"/>
  <c r="B322" i="9" s="1"/>
  <c r="G1354" i="1"/>
  <c r="G1358" i="1"/>
  <c r="G1362" i="1"/>
  <c r="G1366" i="1"/>
  <c r="G1370" i="1"/>
  <c r="G1374" i="1"/>
  <c r="G1378" i="1"/>
  <c r="G1382" i="1"/>
  <c r="G1386" i="1"/>
  <c r="G1390" i="1"/>
  <c r="G1394" i="1"/>
  <c r="G1398" i="1"/>
  <c r="G1402" i="1"/>
  <c r="G1406" i="1"/>
  <c r="G1410" i="1"/>
  <c r="G1414" i="1"/>
  <c r="G1418" i="1"/>
  <c r="G1422" i="1"/>
  <c r="G1426" i="1"/>
  <c r="G1430" i="1"/>
  <c r="G1433" i="1"/>
  <c r="G1437" i="1"/>
  <c r="G1441" i="1"/>
  <c r="G1494" i="1"/>
  <c r="H1494" i="1"/>
  <c r="G1503" i="1"/>
  <c r="H1503" i="1"/>
  <c r="G1519" i="1"/>
  <c r="H1519" i="1"/>
  <c r="G1535" i="1"/>
  <c r="H1535" i="1"/>
  <c r="G1353" i="1"/>
  <c r="G1357" i="1"/>
  <c r="G1361" i="1"/>
  <c r="G1365" i="1"/>
  <c r="G1369" i="1"/>
  <c r="G1373" i="1"/>
  <c r="G1377" i="1"/>
  <c r="G1381" i="1"/>
  <c r="G1385" i="1"/>
  <c r="G1389" i="1"/>
  <c r="G1393" i="1"/>
  <c r="G1397" i="1"/>
  <c r="G1401" i="1"/>
  <c r="G1405" i="1"/>
  <c r="G1409" i="1"/>
  <c r="G1413" i="1"/>
  <c r="G1417" i="1"/>
  <c r="G1421" i="1"/>
  <c r="G1425" i="1"/>
  <c r="G1429" i="1"/>
  <c r="G1432" i="1"/>
  <c r="G1436" i="1"/>
  <c r="G1440" i="1"/>
  <c r="H1442" i="1"/>
  <c r="H1446" i="1"/>
  <c r="H1450" i="1"/>
  <c r="H1454" i="1"/>
  <c r="H1458" i="1"/>
  <c r="H1462" i="1"/>
  <c r="H1466" i="1"/>
  <c r="H1470" i="1"/>
  <c r="H1474" i="1"/>
  <c r="H1478" i="1"/>
  <c r="H1482" i="1"/>
  <c r="H1489" i="1"/>
  <c r="G1507" i="1"/>
  <c r="H1507" i="1"/>
  <c r="G1523" i="1"/>
  <c r="H1523" i="1"/>
  <c r="G1527" i="1"/>
  <c r="H1527" i="1"/>
  <c r="G1538" i="1"/>
  <c r="H1445" i="1"/>
  <c r="H1449" i="1"/>
  <c r="H1453" i="1"/>
  <c r="H1457" i="1"/>
  <c r="H1461" i="1"/>
  <c r="H1465" i="1"/>
  <c r="H1469" i="1"/>
  <c r="H1473" i="1"/>
  <c r="H1477" i="1"/>
  <c r="H1481" i="1"/>
  <c r="H1488" i="1"/>
  <c r="G1495" i="1"/>
  <c r="H1495" i="1"/>
  <c r="G1511" i="1"/>
  <c r="H1511" i="1"/>
  <c r="G1531" i="1"/>
  <c r="H1531" i="1"/>
  <c r="G1499" i="1"/>
  <c r="H1499" i="1"/>
  <c r="G1515" i="1"/>
  <c r="H1515" i="1"/>
  <c r="G1493" i="1"/>
  <c r="G1497" i="1"/>
  <c r="G1501" i="1"/>
  <c r="G1505" i="1"/>
  <c r="G1509" i="1"/>
  <c r="G1513" i="1"/>
  <c r="G1517" i="1"/>
  <c r="G1521" i="1"/>
  <c r="G1529" i="1"/>
  <c r="H1579" i="1"/>
  <c r="G1579" i="1"/>
  <c r="I1579" i="1" s="1"/>
  <c r="J1579" i="1"/>
  <c r="H1588" i="1"/>
  <c r="G1588" i="1"/>
  <c r="H1604" i="1"/>
  <c r="G1604" i="1"/>
  <c r="H1620" i="1"/>
  <c r="G1620" i="1"/>
  <c r="H1624" i="1"/>
  <c r="G1624" i="1"/>
  <c r="G1492" i="1"/>
  <c r="G1496" i="1"/>
  <c r="H1498" i="1"/>
  <c r="G1500" i="1"/>
  <c r="H1502" i="1"/>
  <c r="G1504" i="1"/>
  <c r="H1506" i="1"/>
  <c r="G1508" i="1"/>
  <c r="H1510" i="1"/>
  <c r="G1512" i="1"/>
  <c r="H1514" i="1"/>
  <c r="G1516" i="1"/>
  <c r="H1518" i="1"/>
  <c r="G1520" i="1"/>
  <c r="H1522" i="1"/>
  <c r="G1524" i="1"/>
  <c r="H1526" i="1"/>
  <c r="G1528" i="1"/>
  <c r="H1530" i="1"/>
  <c r="H1534" i="1"/>
  <c r="H1547" i="1"/>
  <c r="I1548" i="1"/>
  <c r="I1550" i="1"/>
  <c r="I1552" i="1"/>
  <c r="I1554" i="1"/>
  <c r="H1556" i="1"/>
  <c r="G1556" i="1"/>
  <c r="I1558" i="1"/>
  <c r="I1560" i="1"/>
  <c r="I1562" i="1"/>
  <c r="H1564" i="1"/>
  <c r="G1564" i="1"/>
  <c r="H1566" i="1"/>
  <c r="G1566" i="1"/>
  <c r="I1566" i="1" s="1"/>
  <c r="H1568" i="1"/>
  <c r="G1568" i="1"/>
  <c r="H1570" i="1"/>
  <c r="G1570" i="1"/>
  <c r="I1570" i="1" s="1"/>
  <c r="H1574" i="1"/>
  <c r="G1574" i="1"/>
  <c r="H1576" i="1"/>
  <c r="G1576" i="1"/>
  <c r="I1576" i="1" s="1"/>
  <c r="J1576" i="1"/>
  <c r="H1584" i="1"/>
  <c r="G1584" i="1"/>
  <c r="H1600" i="1"/>
  <c r="G1600" i="1"/>
  <c r="H1616" i="1"/>
  <c r="G1616" i="1"/>
  <c r="H1636" i="1"/>
  <c r="G1636" i="1"/>
  <c r="G1660" i="1"/>
  <c r="H1660" i="1"/>
  <c r="E418" i="4"/>
  <c r="D413" i="1" s="1"/>
  <c r="E141" i="6"/>
  <c r="I27" i="3"/>
  <c r="H1596" i="1"/>
  <c r="G1596" i="1"/>
  <c r="H1612" i="1"/>
  <c r="G1612" i="1"/>
  <c r="H1632" i="1"/>
  <c r="G1632" i="1"/>
  <c r="I22" i="3"/>
  <c r="G346" i="9"/>
  <c r="E346" i="9" s="1"/>
  <c r="H33" i="3"/>
  <c r="G1541" i="1"/>
  <c r="I1541" i="1" s="1"/>
  <c r="J1541" i="1"/>
  <c r="G1543" i="1"/>
  <c r="I1543" i="1" s="1"/>
  <c r="J1543" i="1"/>
  <c r="G1545" i="1"/>
  <c r="I1545" i="1" s="1"/>
  <c r="J1545" i="1"/>
  <c r="H1549" i="1"/>
  <c r="G1549" i="1"/>
  <c r="H1551" i="1"/>
  <c r="G1551" i="1"/>
  <c r="H1553" i="1"/>
  <c r="G1553" i="1"/>
  <c r="H1555" i="1"/>
  <c r="G1555" i="1"/>
  <c r="H1557" i="1"/>
  <c r="G1557" i="1"/>
  <c r="H1559" i="1"/>
  <c r="G1559" i="1"/>
  <c r="H1561" i="1"/>
  <c r="G1561" i="1"/>
  <c r="H1563" i="1"/>
  <c r="G1563" i="1"/>
  <c r="H1581" i="1"/>
  <c r="G1581" i="1"/>
  <c r="J1581" i="1"/>
  <c r="H1592" i="1"/>
  <c r="G1592" i="1"/>
  <c r="H1608" i="1"/>
  <c r="G1608" i="1"/>
  <c r="H1662" i="1"/>
  <c r="G1662" i="1"/>
  <c r="F8" i="4"/>
  <c r="D7" i="4"/>
  <c r="F50" i="4"/>
  <c r="D49" i="4"/>
  <c r="F202" i="4"/>
  <c r="F274" i="4"/>
  <c r="D273" i="4"/>
  <c r="F536" i="4"/>
  <c r="D535" i="4"/>
  <c r="E647" i="4"/>
  <c r="D641" i="1" s="1"/>
  <c r="D7" i="5"/>
  <c r="F56" i="5"/>
  <c r="F70" i="5"/>
  <c r="F71" i="5"/>
  <c r="F136" i="5"/>
  <c r="D178" i="5"/>
  <c r="F204" i="5"/>
  <c r="D203" i="5"/>
  <c r="F256" i="5"/>
  <c r="D89" i="6"/>
  <c r="D51" i="8"/>
  <c r="C1628" i="1" s="1"/>
  <c r="G1665" i="1"/>
  <c r="H1668" i="1"/>
  <c r="G1670" i="1"/>
  <c r="G1673" i="1"/>
  <c r="H1676" i="1"/>
  <c r="G1678" i="1"/>
  <c r="G1681" i="1"/>
  <c r="H1684" i="1"/>
  <c r="G1686" i="1"/>
  <c r="E49" i="4"/>
  <c r="D45" i="1" s="1"/>
  <c r="D106" i="4"/>
  <c r="F126" i="4"/>
  <c r="D125" i="4"/>
  <c r="F154" i="4"/>
  <c r="D153" i="4"/>
  <c r="E164" i="4"/>
  <c r="F431" i="4"/>
  <c r="F572" i="4"/>
  <c r="D571" i="4"/>
  <c r="F630" i="4"/>
  <c r="D629" i="4"/>
  <c r="G315" i="9"/>
  <c r="G316" i="9"/>
  <c r="D147" i="5"/>
  <c r="F150" i="5"/>
  <c r="D251" i="5"/>
  <c r="D274" i="5"/>
  <c r="F277" i="5"/>
  <c r="F36" i="6"/>
  <c r="D35" i="6"/>
  <c r="F61" i="6"/>
  <c r="G1583" i="1"/>
  <c r="G1587" i="1"/>
  <c r="G1591" i="1"/>
  <c r="G1595" i="1"/>
  <c r="G1599" i="1"/>
  <c r="G1603" i="1"/>
  <c r="G1607" i="1"/>
  <c r="G1611" i="1"/>
  <c r="G1615" i="1"/>
  <c r="G1619" i="1"/>
  <c r="G1623" i="1"/>
  <c r="G1627" i="1"/>
  <c r="G1631" i="1"/>
  <c r="G1635" i="1"/>
  <c r="G1641" i="1"/>
  <c r="H1644" i="1"/>
  <c r="G1646" i="1"/>
  <c r="G1649" i="1"/>
  <c r="H1652" i="1"/>
  <c r="G1654" i="1"/>
  <c r="G1657" i="1"/>
  <c r="F64" i="4"/>
  <c r="F170" i="4"/>
  <c r="D164" i="4"/>
  <c r="E202" i="4"/>
  <c r="D198" i="1" s="1"/>
  <c r="D230" i="4"/>
  <c r="F262" i="4"/>
  <c r="D309" i="4"/>
  <c r="F314" i="4"/>
  <c r="D321" i="4"/>
  <c r="D648" i="4"/>
  <c r="E536" i="4"/>
  <c r="E571" i="4"/>
  <c r="D565" i="1" s="1"/>
  <c r="G156" i="9"/>
  <c r="E156" i="9" s="1"/>
  <c r="B156" i="9" s="1"/>
  <c r="F607" i="4"/>
  <c r="F12" i="5"/>
  <c r="G314" i="9"/>
  <c r="E314" i="9" s="1"/>
  <c r="B314" i="9" s="1"/>
  <c r="F89" i="5"/>
  <c r="D88" i="5"/>
  <c r="H316" i="9"/>
  <c r="H315" i="9"/>
  <c r="G339" i="9"/>
  <c r="E339" i="9" s="1"/>
  <c r="B339" i="9" s="1"/>
  <c r="F219" i="5"/>
  <c r="F5" i="6"/>
  <c r="F130" i="6"/>
  <c r="D129" i="6"/>
  <c r="G1661" i="1"/>
  <c r="H1664" i="1"/>
  <c r="G1669" i="1"/>
  <c r="H1672" i="1"/>
  <c r="G1677" i="1"/>
  <c r="H1680" i="1"/>
  <c r="G1685" i="1"/>
  <c r="E106" i="4"/>
  <c r="D102" i="1" s="1"/>
  <c r="D221" i="4"/>
  <c r="F322" i="4"/>
  <c r="D361" i="4"/>
  <c r="F366" i="4"/>
  <c r="D373" i="4"/>
  <c r="E466" i="4"/>
  <c r="D460" i="1" s="1"/>
  <c r="D491" i="4"/>
  <c r="D584" i="4"/>
  <c r="D597" i="4"/>
  <c r="D647" i="4"/>
  <c r="F135" i="5"/>
  <c r="D44" i="8"/>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H309" i="9"/>
  <c r="G180" i="9"/>
  <c r="H179" i="9"/>
  <c r="L207" i="9"/>
  <c r="F207" i="9" s="1"/>
  <c r="G310" i="9"/>
  <c r="M228" i="9"/>
  <c r="G195" i="9"/>
  <c r="E195" i="9" s="1"/>
  <c r="B195" i="9" s="1"/>
  <c r="G191" i="9"/>
  <c r="E191" i="9" s="1"/>
  <c r="B191" i="9" s="1"/>
  <c r="G187" i="9"/>
  <c r="E187" i="9" s="1"/>
  <c r="B187" i="9" s="1"/>
  <c r="G183" i="9"/>
  <c r="E183" i="9" s="1"/>
  <c r="B183" i="9" s="1"/>
  <c r="G177" i="9"/>
  <c r="E177" i="9" s="1"/>
  <c r="B177" i="9" s="1"/>
  <c r="G194" i="9"/>
  <c r="E194" i="9" s="1"/>
  <c r="B194" i="9" s="1"/>
  <c r="G190" i="9"/>
  <c r="E190" i="9" s="1"/>
  <c r="B190" i="9" s="1"/>
  <c r="G186" i="9"/>
  <c r="E186" i="9" s="1"/>
  <c r="B186" i="9" s="1"/>
  <c r="G182" i="9"/>
  <c r="E182" i="9" s="1"/>
  <c r="B182" i="9" s="1"/>
  <c r="G176" i="9"/>
  <c r="E176" i="9" s="1"/>
  <c r="B176" i="9" s="1"/>
  <c r="G193" i="9"/>
  <c r="E193" i="9" s="1"/>
  <c r="B193" i="9" s="1"/>
  <c r="G189" i="9"/>
  <c r="E189" i="9" s="1"/>
  <c r="B189" i="9" s="1"/>
  <c r="G185" i="9"/>
  <c r="E185" i="9" s="1"/>
  <c r="B185" i="9" s="1"/>
  <c r="G181" i="9"/>
  <c r="E181" i="9" s="1"/>
  <c r="B181" i="9" s="1"/>
  <c r="G178" i="9"/>
  <c r="E178" i="9" s="1"/>
  <c r="B178" i="9" s="1"/>
  <c r="G174" i="9"/>
  <c r="E174" i="9" s="1"/>
  <c r="B174" i="9" s="1"/>
  <c r="G196" i="9"/>
  <c r="E196" i="9" s="1"/>
  <c r="B196" i="9" s="1"/>
  <c r="G192" i="9"/>
  <c r="E192" i="9" s="1"/>
  <c r="B192" i="9" s="1"/>
  <c r="G188" i="9"/>
  <c r="E188" i="9" s="1"/>
  <c r="B188" i="9" s="1"/>
  <c r="G184" i="9"/>
  <c r="E184" i="9" s="1"/>
  <c r="B184" i="9" s="1"/>
  <c r="G179" i="9"/>
  <c r="E179" i="9" s="1"/>
  <c r="B179" i="9" s="1"/>
  <c r="G175" i="9"/>
  <c r="E175" i="9" s="1"/>
  <c r="B175" i="9" s="1"/>
  <c r="H180" i="9"/>
  <c r="E88" i="5"/>
  <c r="D1093" i="1" s="1"/>
  <c r="E177" i="5"/>
  <c r="E29" i="9"/>
  <c r="B29" i="9" s="1"/>
  <c r="E37" i="9"/>
  <c r="B37" i="9" s="1"/>
  <c r="I10" i="9"/>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B158" i="9"/>
  <c r="B162" i="9"/>
  <c r="B166" i="9"/>
  <c r="B170" i="9"/>
  <c r="F229" i="9"/>
  <c r="B229" i="9" s="1"/>
  <c r="F245" i="9"/>
  <c r="B245" i="9" s="1"/>
  <c r="F256" i="9"/>
  <c r="B256" i="9" s="1"/>
  <c r="F261" i="9"/>
  <c r="B261" i="9" s="1"/>
  <c r="B276" i="9"/>
  <c r="F277" i="9"/>
  <c r="B277" i="9" s="1"/>
  <c r="F288" i="9"/>
  <c r="B288" i="9" s="1"/>
  <c r="B292" i="9"/>
  <c r="F236" i="9"/>
  <c r="B236" i="9" s="1"/>
  <c r="F241" i="9"/>
  <c r="B241" i="9" s="1"/>
  <c r="F252" i="9"/>
  <c r="B252" i="9" s="1"/>
  <c r="F257" i="9"/>
  <c r="B257" i="9" s="1"/>
  <c r="F268" i="9"/>
  <c r="B268" i="9" s="1"/>
  <c r="B272" i="9"/>
  <c r="F273" i="9"/>
  <c r="B273" i="9" s="1"/>
  <c r="F284" i="9"/>
  <c r="F289" i="9"/>
  <c r="B289" i="9" s="1"/>
  <c r="B323" i="9"/>
  <c r="F248" i="9"/>
  <c r="B248" i="9" s="1"/>
  <c r="F253" i="9"/>
  <c r="B253" i="9" s="1"/>
  <c r="F264" i="9"/>
  <c r="B264" i="9" s="1"/>
  <c r="F269" i="9"/>
  <c r="B269" i="9" s="1"/>
  <c r="B284" i="9"/>
  <c r="F285" i="9"/>
  <c r="B285" i="9" s="1"/>
  <c r="B234" i="9"/>
  <c r="B258" i="9"/>
  <c r="B262" i="9"/>
  <c r="B270" i="9"/>
  <c r="B275" i="9"/>
  <c r="B279" i="9"/>
  <c r="B283" i="9"/>
  <c r="B286" i="9"/>
  <c r="B287" i="9"/>
  <c r="B290" i="9"/>
  <c r="B291" i="9"/>
  <c r="F298" i="9"/>
  <c r="B331" i="9"/>
  <c r="B335" i="9"/>
  <c r="E313" i="9"/>
  <c r="B313" i="9" s="1"/>
  <c r="E321" i="9"/>
  <c r="B321" i="9" s="1"/>
  <c r="B327" i="9"/>
  <c r="E251" i="5" l="1"/>
  <c r="E176" i="5" s="1"/>
  <c r="D1180" i="1" s="1"/>
  <c r="D1259" i="1"/>
  <c r="H19" i="9"/>
  <c r="E19" i="9" s="1"/>
  <c r="B19" i="9" s="1"/>
  <c r="E310" i="9"/>
  <c r="B310" i="9" s="1"/>
  <c r="E315" i="9"/>
  <c r="B315" i="9" s="1"/>
  <c r="H1260" i="1"/>
  <c r="G421" i="1"/>
  <c r="G348" i="9"/>
  <c r="E348" i="9" s="1"/>
  <c r="I24" i="3"/>
  <c r="D1181" i="1"/>
  <c r="E180" i="9"/>
  <c r="B180" i="9" s="1"/>
  <c r="B207" i="9"/>
  <c r="F584" i="4"/>
  <c r="C578" i="1"/>
  <c r="D141" i="6"/>
  <c r="G198" i="1"/>
  <c r="H198" i="1"/>
  <c r="F147" i="5"/>
  <c r="C1152" i="1"/>
  <c r="E152" i="4"/>
  <c r="D160" i="1"/>
  <c r="F7" i="5"/>
  <c r="H22" i="3"/>
  <c r="C1012" i="1"/>
  <c r="F273" i="4"/>
  <c r="C269" i="1"/>
  <c r="I31" i="3"/>
  <c r="D1537" i="1"/>
  <c r="I1574" i="1"/>
  <c r="I1568" i="1"/>
  <c r="I1564" i="1"/>
  <c r="F228" i="9"/>
  <c r="B228" i="9" s="1"/>
  <c r="F491" i="4"/>
  <c r="D430" i="4"/>
  <c r="C485" i="1"/>
  <c r="D360" i="4"/>
  <c r="F361" i="4"/>
  <c r="C356" i="1"/>
  <c r="F129" i="6"/>
  <c r="C1525" i="1"/>
  <c r="E535" i="4"/>
  <c r="D530" i="1"/>
  <c r="F309" i="4"/>
  <c r="D308" i="4"/>
  <c r="C304" i="1"/>
  <c r="F164" i="4"/>
  <c r="C160" i="1"/>
  <c r="F274" i="5"/>
  <c r="C1278" i="1"/>
  <c r="E316" i="9"/>
  <c r="B316" i="9" s="1"/>
  <c r="F571" i="4"/>
  <c r="C565" i="1"/>
  <c r="D152" i="4"/>
  <c r="H24" i="9"/>
  <c r="G24" i="9"/>
  <c r="F153" i="4"/>
  <c r="C149" i="1"/>
  <c r="F106" i="4"/>
  <c r="C102" i="1"/>
  <c r="H1628" i="1"/>
  <c r="G1628" i="1"/>
  <c r="G338" i="9"/>
  <c r="E338" i="9" s="1"/>
  <c r="B338" i="9" s="1"/>
  <c r="F203" i="5"/>
  <c r="C1207" i="1"/>
  <c r="D6" i="4"/>
  <c r="F7" i="4"/>
  <c r="C3" i="1"/>
  <c r="I1559" i="1"/>
  <c r="I1551" i="1"/>
  <c r="B346" i="9"/>
  <c r="E345" i="9"/>
  <c r="I10" i="3" s="1"/>
  <c r="E430" i="4"/>
  <c r="E309" i="9"/>
  <c r="B309" i="9" s="1"/>
  <c r="F647" i="4"/>
  <c r="C641" i="1"/>
  <c r="H460" i="1"/>
  <c r="G460" i="1"/>
  <c r="D69" i="5"/>
  <c r="D6" i="5" s="1"/>
  <c r="F88" i="5"/>
  <c r="C1093" i="1"/>
  <c r="F648" i="4"/>
  <c r="C642" i="1"/>
  <c r="F35" i="6"/>
  <c r="H28" i="3"/>
  <c r="C1431" i="1"/>
  <c r="H25" i="3"/>
  <c r="C1255" i="1"/>
  <c r="F89" i="6"/>
  <c r="C1485" i="1"/>
  <c r="D640" i="4"/>
  <c r="F535" i="4"/>
  <c r="C529" i="1"/>
  <c r="E69" i="5"/>
  <c r="C1621" i="1"/>
  <c r="I39" i="3"/>
  <c r="F597" i="4"/>
  <c r="C591" i="1"/>
  <c r="F373" i="4"/>
  <c r="C368" i="1"/>
  <c r="F221" i="4"/>
  <c r="C217" i="1"/>
  <c r="F321" i="4"/>
  <c r="C316" i="1"/>
  <c r="F230" i="4"/>
  <c r="C226" i="1"/>
  <c r="F629" i="4"/>
  <c r="C623" i="1"/>
  <c r="F125" i="4"/>
  <c r="C121" i="1"/>
  <c r="G336" i="9"/>
  <c r="E336" i="9" s="1"/>
  <c r="B336" i="9" s="1"/>
  <c r="F178" i="5"/>
  <c r="D177" i="5"/>
  <c r="C1182" i="1"/>
  <c r="F49" i="4"/>
  <c r="C45" i="1"/>
  <c r="E6" i="4"/>
  <c r="I1581" i="1"/>
  <c r="I1561" i="1"/>
  <c r="I1557" i="1"/>
  <c r="I1553" i="1"/>
  <c r="I1549" i="1"/>
  <c r="D45" i="8"/>
  <c r="K1481" i="9" s="1"/>
  <c r="G1259" i="1" l="1"/>
  <c r="H1259" i="1"/>
  <c r="I25" i="3"/>
  <c r="D1255" i="1"/>
  <c r="G1255" i="1" s="1"/>
  <c r="F251" i="5"/>
  <c r="E24" i="9"/>
  <c r="B24" i="9" s="1"/>
  <c r="E299" i="4"/>
  <c r="I18" i="3"/>
  <c r="D148" i="1"/>
  <c r="H121" i="1"/>
  <c r="G121" i="1"/>
  <c r="H217" i="1"/>
  <c r="G217" i="1"/>
  <c r="I23" i="3"/>
  <c r="D1074" i="1"/>
  <c r="E6" i="5"/>
  <c r="F6" i="5" s="1"/>
  <c r="H1485" i="1"/>
  <c r="G1485" i="1"/>
  <c r="G642" i="1"/>
  <c r="H642" i="1"/>
  <c r="H530" i="1"/>
  <c r="G530" i="1"/>
  <c r="H356" i="1"/>
  <c r="G356" i="1"/>
  <c r="H269" i="1"/>
  <c r="G269" i="1"/>
  <c r="G1152" i="1"/>
  <c r="H1152" i="1"/>
  <c r="E300" i="4"/>
  <c r="D296" i="1" s="1"/>
  <c r="I17" i="3"/>
  <c r="E422" i="4"/>
  <c r="D2" i="1"/>
  <c r="G529" i="1"/>
  <c r="H529" i="1"/>
  <c r="H1431" i="1"/>
  <c r="G1431" i="1"/>
  <c r="D422" i="4"/>
  <c r="F6" i="4"/>
  <c r="H17" i="3"/>
  <c r="C2" i="1"/>
  <c r="H149" i="1"/>
  <c r="G149" i="1"/>
  <c r="D299" i="4"/>
  <c r="F152" i="4"/>
  <c r="H18" i="3"/>
  <c r="C148" i="1"/>
  <c r="G1278" i="1"/>
  <c r="H1278" i="1"/>
  <c r="H304" i="1"/>
  <c r="G304" i="1"/>
  <c r="E640" i="4"/>
  <c r="D634" i="1" s="1"/>
  <c r="D529" i="1"/>
  <c r="G578" i="1"/>
  <c r="H578" i="1"/>
  <c r="I40" i="3"/>
  <c r="C1622" i="1"/>
  <c r="G343" i="9"/>
  <c r="E343" i="9" s="1"/>
  <c r="H1621" i="1"/>
  <c r="G1621" i="1"/>
  <c r="H11" i="3"/>
  <c r="C634" i="1"/>
  <c r="G641" i="1"/>
  <c r="H641" i="1"/>
  <c r="H102" i="1"/>
  <c r="G102" i="1"/>
  <c r="H160" i="1"/>
  <c r="G160" i="1"/>
  <c r="H485" i="1"/>
  <c r="G485" i="1"/>
  <c r="C1011" i="1"/>
  <c r="G1182" i="1"/>
  <c r="H1182" i="1"/>
  <c r="H226" i="1"/>
  <c r="G226" i="1"/>
  <c r="G344" i="9"/>
  <c r="E344" i="9" s="1"/>
  <c r="B344" i="9" s="1"/>
  <c r="F69" i="5"/>
  <c r="H23" i="3"/>
  <c r="C1074" i="1"/>
  <c r="E347" i="9"/>
  <c r="B348" i="9"/>
  <c r="D176" i="5"/>
  <c r="F177" i="5"/>
  <c r="H24" i="3"/>
  <c r="C1181" i="1"/>
  <c r="H45" i="1"/>
  <c r="G45" i="1"/>
  <c r="G623" i="1"/>
  <c r="H623" i="1"/>
  <c r="G316" i="1"/>
  <c r="H316" i="1"/>
  <c r="H368" i="1"/>
  <c r="G368" i="1"/>
  <c r="H1255" i="1"/>
  <c r="G1093" i="1"/>
  <c r="H1093" i="1"/>
  <c r="E639" i="4"/>
  <c r="D633" i="1" s="1"/>
  <c r="D424" i="1"/>
  <c r="G1207" i="1"/>
  <c r="H1207" i="1"/>
  <c r="G565" i="1"/>
  <c r="H565" i="1"/>
  <c r="D417" i="4"/>
  <c r="F308" i="4"/>
  <c r="C303" i="1"/>
  <c r="G1525" i="1"/>
  <c r="H1525" i="1"/>
  <c r="D418" i="4"/>
  <c r="F360" i="4"/>
  <c r="C355" i="1"/>
  <c r="G1012" i="1"/>
  <c r="H1012" i="1"/>
  <c r="H3" i="1"/>
  <c r="G3" i="1"/>
  <c r="G591" i="1"/>
  <c r="H591" i="1"/>
  <c r="F430" i="4"/>
  <c r="D639" i="4"/>
  <c r="C424" i="1"/>
  <c r="F141" i="6"/>
  <c r="H31" i="3"/>
  <c r="C1537" i="1"/>
  <c r="G306" i="9" l="1"/>
  <c r="E306" i="9" s="1"/>
  <c r="B306" i="9" s="1"/>
  <c r="F417" i="4"/>
  <c r="C412" i="1"/>
  <c r="D423" i="4"/>
  <c r="F299" i="4"/>
  <c r="D301" i="4"/>
  <c r="C295" i="1"/>
  <c r="D300" i="4"/>
  <c r="G1537" i="1"/>
  <c r="H1537" i="1"/>
  <c r="H355" i="1"/>
  <c r="G355" i="1"/>
  <c r="G1074" i="1"/>
  <c r="H1074" i="1"/>
  <c r="H9" i="3"/>
  <c r="H303" i="1"/>
  <c r="G303" i="1"/>
  <c r="F176" i="5"/>
  <c r="C1180" i="1"/>
  <c r="F640" i="4"/>
  <c r="E342" i="9"/>
  <c r="I11" i="3" s="1"/>
  <c r="B343" i="9"/>
  <c r="H299" i="9"/>
  <c r="D1011" i="1"/>
  <c r="H8" i="3" s="1"/>
  <c r="F639" i="4"/>
  <c r="C633" i="1"/>
  <c r="G1011" i="1"/>
  <c r="H1011" i="1"/>
  <c r="G634" i="1"/>
  <c r="H634" i="1"/>
  <c r="G148" i="1"/>
  <c r="H148" i="1"/>
  <c r="F418" i="4"/>
  <c r="C413" i="1"/>
  <c r="G1181" i="1"/>
  <c r="H1181" i="1"/>
  <c r="G299" i="9"/>
  <c r="N3" i="9"/>
  <c r="G1622" i="1"/>
  <c r="H1622" i="1"/>
  <c r="G2" i="1"/>
  <c r="H2" i="1"/>
  <c r="D424" i="4"/>
  <c r="F422" i="4"/>
  <c r="D643" i="4"/>
  <c r="C417" i="1"/>
  <c r="E643" i="4"/>
  <c r="D417" i="1"/>
  <c r="E301" i="4"/>
  <c r="D297" i="1" s="1"/>
  <c r="E423" i="4"/>
  <c r="D295" i="1"/>
  <c r="G424" i="1"/>
  <c r="H424" i="1"/>
  <c r="E645" i="4" l="1"/>
  <c r="D637" i="1"/>
  <c r="M3" i="9"/>
  <c r="G1180" i="1"/>
  <c r="H1180" i="1"/>
  <c r="E425" i="4"/>
  <c r="D420" i="1" s="1"/>
  <c r="E644" i="4"/>
  <c r="D418" i="1"/>
  <c r="H20" i="9"/>
  <c r="E424" i="4"/>
  <c r="D419" i="1" s="1"/>
  <c r="F424" i="4"/>
  <c r="C419" i="1"/>
  <c r="G417" i="1"/>
  <c r="H417" i="1"/>
  <c r="D645" i="4"/>
  <c r="F643" i="4"/>
  <c r="C637" i="1"/>
  <c r="F300" i="4"/>
  <c r="C296" i="1"/>
  <c r="D644" i="4"/>
  <c r="D425" i="4"/>
  <c r="F423" i="4"/>
  <c r="C418" i="1"/>
  <c r="G20" i="9"/>
  <c r="E20" i="9" s="1"/>
  <c r="B20" i="9" s="1"/>
  <c r="K3" i="9"/>
  <c r="I9" i="3"/>
  <c r="H295" i="1"/>
  <c r="G295" i="1"/>
  <c r="G412" i="1"/>
  <c r="H412" i="1"/>
  <c r="H413" i="1"/>
  <c r="G413" i="1"/>
  <c r="E299" i="9"/>
  <c r="G633" i="1"/>
  <c r="H633" i="1"/>
  <c r="F301" i="4"/>
  <c r="C297" i="1"/>
  <c r="G419" i="1" l="1"/>
  <c r="H419" i="1"/>
  <c r="D639" i="1"/>
  <c r="H297" i="1"/>
  <c r="G297" i="1"/>
  <c r="B299" i="9"/>
  <c r="F425" i="4"/>
  <c r="C420" i="1"/>
  <c r="H334" i="9"/>
  <c r="G334" i="9"/>
  <c r="H418" i="1"/>
  <c r="G418" i="1"/>
  <c r="F645" i="4"/>
  <c r="C639" i="1"/>
  <c r="D646" i="4"/>
  <c r="D649" i="4" s="1"/>
  <c r="F644" i="4"/>
  <c r="C638" i="1"/>
  <c r="G637" i="1"/>
  <c r="H637" i="1"/>
  <c r="H296" i="1"/>
  <c r="G296" i="1"/>
  <c r="E646" i="4"/>
  <c r="E649" i="4" s="1"/>
  <c r="D638" i="1"/>
  <c r="E334" i="9" l="1"/>
  <c r="B334" i="9" s="1"/>
  <c r="I19" i="3"/>
  <c r="D643" i="1"/>
  <c r="G638" i="1"/>
  <c r="H638" i="1"/>
  <c r="F649" i="4"/>
  <c r="H19" i="3"/>
  <c r="C643" i="1"/>
  <c r="F646" i="4"/>
  <c r="D650" i="4"/>
  <c r="G297" i="9" s="1"/>
  <c r="E297" i="9" s="1"/>
  <c r="B297" i="9" s="1"/>
  <c r="C640" i="1"/>
  <c r="H420" i="1"/>
  <c r="G420" i="1"/>
  <c r="E650" i="4"/>
  <c r="D640" i="1"/>
  <c r="G639" i="1"/>
  <c r="H639" i="1"/>
  <c r="E298" i="9" l="1"/>
  <c r="I8" i="3" s="1"/>
  <c r="G643" i="1"/>
  <c r="H643" i="1"/>
  <c r="I20" i="3"/>
  <c r="D644" i="1"/>
  <c r="G640" i="1"/>
  <c r="H640" i="1"/>
  <c r="F650" i="4"/>
  <c r="H20" i="3"/>
  <c r="C644" i="1"/>
  <c r="H7" i="3" s="1"/>
  <c r="J3" i="9" l="1"/>
  <c r="G644" i="1"/>
  <c r="H644" i="1"/>
  <c r="G295" i="9" l="1"/>
  <c r="H295" i="9"/>
  <c r="L293" i="9"/>
  <c r="F293" i="9" s="1"/>
  <c r="H18" i="9"/>
  <c r="G18" i="9"/>
  <c r="I5" i="9"/>
  <c r="J10" i="9"/>
  <c r="M16" i="9"/>
  <c r="K11" i="9"/>
  <c r="K8" i="9"/>
  <c r="K5" i="9"/>
  <c r="G16" i="9"/>
  <c r="I8" i="9"/>
  <c r="J13" i="9"/>
  <c r="G21" i="9"/>
  <c r="J6" i="9"/>
  <c r="G17" i="9"/>
  <c r="J17" i="9"/>
  <c r="K7" i="9"/>
  <c r="J11" i="9"/>
  <c r="I17" i="9"/>
  <c r="I9" i="9"/>
  <c r="K9" i="9"/>
  <c r="M15" i="9"/>
  <c r="H22" i="9"/>
  <c r="H16" i="9"/>
  <c r="J8" i="9"/>
  <c r="K12" i="9"/>
  <c r="I13" i="9"/>
  <c r="J5" i="9"/>
  <c r="K10" i="9"/>
  <c r="I7" i="9"/>
  <c r="K6" i="9"/>
  <c r="I11" i="9"/>
  <c r="L16" i="9"/>
  <c r="G15" i="9"/>
  <c r="J9" i="9"/>
  <c r="K13" i="9"/>
  <c r="H21" i="9"/>
  <c r="J12" i="9"/>
  <c r="I6" i="9"/>
  <c r="H15" i="9"/>
  <c r="L15" i="9"/>
  <c r="G22" i="9"/>
  <c r="J7" i="9"/>
  <c r="I12" i="9"/>
  <c r="H17" i="9"/>
  <c r="E6" i="9" l="1"/>
  <c r="B6" i="9" s="1"/>
  <c r="E18" i="9"/>
  <c r="B18" i="9" s="1"/>
  <c r="F15" i="9"/>
  <c r="F16" i="9"/>
  <c r="E22" i="9"/>
  <c r="B22" i="9" s="1"/>
  <c r="E12" i="9"/>
  <c r="B12" i="9" s="1"/>
  <c r="E11" i="9"/>
  <c r="B11" i="9" s="1"/>
  <c r="E15" i="9"/>
  <c r="E7" i="9"/>
  <c r="B7" i="9" s="1"/>
  <c r="E16" i="9"/>
  <c r="E21" i="9"/>
  <c r="B21" i="9" s="1"/>
  <c r="E10" i="9"/>
  <c r="B10" i="9" s="1"/>
  <c r="B293" i="9"/>
  <c r="F23" i="9"/>
  <c r="E9" i="9"/>
  <c r="B9" i="9" s="1"/>
  <c r="E5" i="9"/>
  <c r="E13" i="9"/>
  <c r="B13" i="9" s="1"/>
  <c r="E17" i="9"/>
  <c r="B17" i="9" s="1"/>
  <c r="E8" i="9"/>
  <c r="B8" i="9" s="1"/>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<sst xmlns="http://schemas.openxmlformats.org/spreadsheetml/2006/main" count="4733" uniqueCount="3656">
  <si>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</si>
  <si>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28991 - GRAD KUTINA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</si>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</sst>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31088140.800000001</v>
      </c>
      <c r="D2" s="7">
        <f>'PR-RAS'!E6</f>
        <v>32955228.91</v>
      </c>
      <c r="E2" s="7">
        <v>0</v>
      </c>
      <c r="F2" s="7">
        <v>0</v>
      </c>
      <c r="G2" s="8">
        <f t="shared" ref="G2:G274" si="0">(B2/1000)*(C2*1+D2*2)</f>
        <v>96998.598620000004</v>
      </c>
      <c r="H2" s="8">
        <f t="shared" ref="H2:H274" si="1">ABS(C2-ROUND(C2,0))+ABS(D2-ROUND(D2,0))</f>
        <v>0.28999999910593033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8560853.5300000012</v>
      </c>
      <c r="D3" s="2">
        <f>'PR-RAS'!E7</f>
        <v>9970494.1099999994</v>
      </c>
      <c r="E3" s="2">
        <v>0</v>
      </c>
      <c r="F3" s="2">
        <v>0</v>
      </c>
      <c r="G3" s="3">
        <f t="shared" si="0"/>
        <v>57003.683499999999</v>
      </c>
      <c r="H3" s="3">
        <f t="shared" si="1"/>
        <v>0.57999999821186066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8104520.7100000009</v>
      </c>
      <c r="D4" s="2">
        <f>'PR-RAS'!E8</f>
        <v>9435288.8100000005</v>
      </c>
      <c r="E4" s="2">
        <v>0</v>
      </c>
      <c r="F4" s="2">
        <v>0</v>
      </c>
      <c r="G4" s="3">
        <f t="shared" si="0"/>
        <v>80925.294990000009</v>
      </c>
      <c r="H4" s="3">
        <f t="shared" si="1"/>
        <v>0.47999999858438969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7703173.5899999999</v>
      </c>
      <c r="D5" s="2">
        <f>'PR-RAS'!E9</f>
        <v>9127721.7799999993</v>
      </c>
      <c r="E5" s="2">
        <v>0</v>
      </c>
      <c r="F5" s="2">
        <v>0</v>
      </c>
      <c r="G5" s="3">
        <f t="shared" si="0"/>
        <v>103834.46859999999</v>
      </c>
      <c r="H5" s="3">
        <f t="shared" si="1"/>
        <v>0.63000000081956387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529074.81999999995</v>
      </c>
      <c r="D6" s="2">
        <f>'PR-RAS'!E10</f>
        <v>571082.73</v>
      </c>
      <c r="E6" s="2">
        <v>0</v>
      </c>
      <c r="F6" s="2">
        <v>0</v>
      </c>
      <c r="G6" s="3">
        <f t="shared" si="0"/>
        <v>8356.2013999999999</v>
      </c>
      <c r="H6" s="3">
        <f t="shared" si="1"/>
        <v>0.45000000006984919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433554.19</v>
      </c>
      <c r="D7" s="2">
        <f>'PR-RAS'!E11</f>
        <v>309052.83</v>
      </c>
      <c r="E7" s="2">
        <v>0</v>
      </c>
      <c r="F7" s="2">
        <v>0</v>
      </c>
      <c r="G7" s="3">
        <f t="shared" si="0"/>
        <v>6309.9591000000009</v>
      </c>
      <c r="H7" s="3">
        <f t="shared" si="1"/>
        <v>0.35999999998603016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243656.32000000001</v>
      </c>
      <c r="D8" s="2">
        <f>'PR-RAS'!E12</f>
        <v>426794.66</v>
      </c>
      <c r="E8" s="2">
        <v>0</v>
      </c>
      <c r="F8" s="2">
        <v>0</v>
      </c>
      <c r="G8" s="3">
        <f t="shared" si="0"/>
        <v>7680.7194799999997</v>
      </c>
      <c r="H8" s="3">
        <f t="shared" si="1"/>
        <v>0.66000000003259629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319748.46000000002</v>
      </c>
      <c r="D9" s="2">
        <f>'PR-RAS'!E13</f>
        <v>308157.23</v>
      </c>
      <c r="E9" s="2">
        <v>0</v>
      </c>
      <c r="F9" s="2">
        <v>0</v>
      </c>
      <c r="G9" s="3">
        <f t="shared" si="0"/>
        <v>7488.5033599999997</v>
      </c>
      <c r="H9" s="3">
        <f t="shared" si="1"/>
        <v>0.69000000000232831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1124686.67</v>
      </c>
      <c r="D11" s="2">
        <f>'PR-RAS'!E15</f>
        <v>1307520.42</v>
      </c>
      <c r="E11" s="2">
        <v>0</v>
      </c>
      <c r="F11" s="2">
        <v>0</v>
      </c>
      <c r="G11" s="3">
        <f t="shared" si="0"/>
        <v>37397.275099999999</v>
      </c>
      <c r="H11" s="3">
        <f t="shared" si="1"/>
        <v>0.75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404876.60000000003</v>
      </c>
      <c r="D19" s="2">
        <f>'PR-RAS'!E23</f>
        <v>468977.37</v>
      </c>
      <c r="E19" s="2">
        <v>0</v>
      </c>
      <c r="F19" s="2">
        <v>0</v>
      </c>
      <c r="G19" s="3">
        <f t="shared" si="0"/>
        <v>24170.964120000001</v>
      </c>
      <c r="H19" s="3">
        <f t="shared" si="1"/>
        <v>0.76999999996041879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37885.39</v>
      </c>
      <c r="D20" s="2">
        <f>'PR-RAS'!E24</f>
        <v>99968.88</v>
      </c>
      <c r="E20" s="2">
        <v>0</v>
      </c>
      <c r="F20" s="2">
        <v>0</v>
      </c>
      <c r="G20" s="3">
        <f t="shared" si="0"/>
        <v>4518.6398500000005</v>
      </c>
      <c r="H20" s="3">
        <f t="shared" si="1"/>
        <v>0.50999999999476131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366991.21</v>
      </c>
      <c r="D23" s="2">
        <f>'PR-RAS'!E27</f>
        <v>369008.49</v>
      </c>
      <c r="E23" s="2">
        <v>0</v>
      </c>
      <c r="F23" s="2">
        <v>0</v>
      </c>
      <c r="G23" s="3">
        <f t="shared" si="0"/>
        <v>24310.180179999996</v>
      </c>
      <c r="H23" s="3">
        <f t="shared" si="1"/>
        <v>0.70000000001164153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51456.22</v>
      </c>
      <c r="D25" s="2">
        <f>'PR-RAS'!E29</f>
        <v>66227.929999999993</v>
      </c>
      <c r="E25" s="2">
        <v>0</v>
      </c>
      <c r="F25" s="2">
        <v>0</v>
      </c>
      <c r="G25" s="3">
        <f t="shared" si="0"/>
        <v>4413.8899199999996</v>
      </c>
      <c r="H25" s="3">
        <f t="shared" si="1"/>
        <v>0.29000000000814907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51434.36</v>
      </c>
      <c r="D27" s="2">
        <f>'PR-RAS'!E31</f>
        <v>66227.929999999993</v>
      </c>
      <c r="E27" s="2">
        <v>0</v>
      </c>
      <c r="F27" s="2">
        <v>0</v>
      </c>
      <c r="G27" s="3">
        <f t="shared" si="0"/>
        <v>4781.1457199999986</v>
      </c>
      <c r="H27" s="3">
        <f t="shared" si="1"/>
        <v>0.430000000007567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21.86</v>
      </c>
      <c r="D29" s="2">
        <f>'PR-RAS'!E33</f>
        <v>0</v>
      </c>
      <c r="E29" s="2">
        <v>0</v>
      </c>
      <c r="F29" s="2">
        <v>0</v>
      </c>
      <c r="G29" s="3">
        <f t="shared" si="0"/>
        <v>0.61207999999999996</v>
      </c>
      <c r="H29" s="3">
        <f t="shared" si="1"/>
        <v>0.14000000000000057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16401215.01</v>
      </c>
      <c r="D45" s="2">
        <f>'PR-RAS'!E49</f>
        <v>17254525.949999999</v>
      </c>
      <c r="E45" s="2">
        <v>0</v>
      </c>
      <c r="F45" s="2">
        <v>0</v>
      </c>
      <c r="G45" s="3">
        <f t="shared" si="0"/>
        <v>2240051.7440399998</v>
      </c>
      <c r="H45" s="3">
        <f t="shared" si="1"/>
        <v>6.0000000521540642E-2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1492459.29</v>
      </c>
      <c r="D54" s="2">
        <f>'PR-RAS'!E58</f>
        <v>569245.46000000008</v>
      </c>
      <c r="E54" s="2">
        <v>0</v>
      </c>
      <c r="F54" s="2">
        <v>0</v>
      </c>
      <c r="G54" s="3">
        <f t="shared" si="0"/>
        <v>139440.36113</v>
      </c>
      <c r="H54" s="3">
        <f t="shared" si="1"/>
        <v>0.75000000011641532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738706.18</v>
      </c>
      <c r="D55" s="2">
        <f>'PR-RAS'!E59</f>
        <v>17919.16</v>
      </c>
      <c r="E55" s="2">
        <v>0</v>
      </c>
      <c r="F55" s="2">
        <v>0</v>
      </c>
      <c r="G55" s="3">
        <f t="shared" si="0"/>
        <v>41825.402999999998</v>
      </c>
      <c r="H55" s="3">
        <f t="shared" si="1"/>
        <v>0.34000000005107722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753753.11</v>
      </c>
      <c r="D56" s="2">
        <f>'PR-RAS'!E60</f>
        <v>551326.30000000005</v>
      </c>
      <c r="E56" s="2">
        <v>0</v>
      </c>
      <c r="F56" s="2">
        <v>0</v>
      </c>
      <c r="G56" s="3">
        <f t="shared" si="0"/>
        <v>102102.31405</v>
      </c>
      <c r="H56" s="3">
        <f t="shared" si="1"/>
        <v>0.41000000003259629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161299.38</v>
      </c>
      <c r="D57" s="2">
        <f>'PR-RAS'!E61</f>
        <v>152475.14000000001</v>
      </c>
      <c r="E57" s="2">
        <v>0</v>
      </c>
      <c r="F57" s="2">
        <v>0</v>
      </c>
      <c r="G57" s="3">
        <f t="shared" si="0"/>
        <v>26109.980960000001</v>
      </c>
      <c r="H57" s="3">
        <f t="shared" si="1"/>
        <v>0.52000000001862645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29636.18</v>
      </c>
      <c r="D58" s="2">
        <f>'PR-RAS'!E62</f>
        <v>77119.59</v>
      </c>
      <c r="E58" s="2">
        <v>0</v>
      </c>
      <c r="F58" s="2">
        <v>0</v>
      </c>
      <c r="G58" s="3">
        <f t="shared" si="0"/>
        <v>10480.89552</v>
      </c>
      <c r="H58" s="3">
        <f t="shared" si="1"/>
        <v>0.5900000000037835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131663.20000000001</v>
      </c>
      <c r="D59" s="2">
        <f>'PR-RAS'!E63</f>
        <v>75355.55</v>
      </c>
      <c r="E59" s="2">
        <v>0</v>
      </c>
      <c r="F59" s="2">
        <v>0</v>
      </c>
      <c r="G59" s="3">
        <f t="shared" si="0"/>
        <v>16377.709400000003</v>
      </c>
      <c r="H59" s="3">
        <f t="shared" si="1"/>
        <v>0.65000000000873115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3602318.91</v>
      </c>
      <c r="D60" s="2">
        <f>'PR-RAS'!E64</f>
        <v>4041566.1799999997</v>
      </c>
      <c r="E60" s="2">
        <v>0</v>
      </c>
      <c r="F60" s="2">
        <v>0</v>
      </c>
      <c r="G60" s="3">
        <f t="shared" si="0"/>
        <v>689441.62492999993</v>
      </c>
      <c r="H60" s="3">
        <f t="shared" si="1"/>
        <v>0.26999999955296516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868842.01</v>
      </c>
      <c r="D61" s="2">
        <f>'PR-RAS'!E65</f>
        <v>950914.06</v>
      </c>
      <c r="E61" s="2">
        <v>0</v>
      </c>
      <c r="F61" s="2">
        <v>0</v>
      </c>
      <c r="G61" s="3">
        <f t="shared" si="0"/>
        <v>166240.20779999997</v>
      </c>
      <c r="H61" s="3">
        <f t="shared" si="1"/>
        <v>7.000000006519258E-2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146648.46</v>
      </c>
      <c r="D62" s="2">
        <f>'PR-RAS'!E66</f>
        <v>100913.82</v>
      </c>
      <c r="E62" s="2">
        <v>0</v>
      </c>
      <c r="F62" s="2">
        <v>0</v>
      </c>
      <c r="G62" s="3">
        <f t="shared" si="0"/>
        <v>21257.042099999999</v>
      </c>
      <c r="H62" s="3">
        <f t="shared" si="1"/>
        <v>0.63999999998486601</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2586828.44</v>
      </c>
      <c r="D63" s="2">
        <f>'PR-RAS'!E67</f>
        <v>2989738.3</v>
      </c>
      <c r="E63" s="2">
        <v>0</v>
      </c>
      <c r="F63" s="2">
        <v>0</v>
      </c>
      <c r="G63" s="3">
        <f>(B63/1000)*(C63*1+D63*2)</f>
        <v>531110.91247999994</v>
      </c>
      <c r="H63" s="3">
        <f>ABS(C63-ROUND(C63,0))+ABS(D63-ROUND(D63,0))</f>
        <v>0.73999999975785613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8930818.75</v>
      </c>
      <c r="D64" s="2">
        <f>'PR-RAS'!E68</f>
        <v>9328870.2100000009</v>
      </c>
      <c r="E64" s="2">
        <v>0</v>
      </c>
      <c r="F64" s="2">
        <v>0</v>
      </c>
      <c r="G64" s="3">
        <f t="shared" si="0"/>
        <v>1738079.2277100002</v>
      </c>
      <c r="H64" s="3">
        <f t="shared" si="1"/>
        <v>0.46000000089406967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8493405.3000000007</v>
      </c>
      <c r="D65" s="2">
        <f>'PR-RAS'!E69</f>
        <v>9095807.9100000001</v>
      </c>
      <c r="E65" s="2">
        <v>0</v>
      </c>
      <c r="F65" s="2">
        <v>0</v>
      </c>
      <c r="G65" s="3">
        <f t="shared" si="0"/>
        <v>1707841.3516800001</v>
      </c>
      <c r="H65" s="3">
        <f t="shared" si="1"/>
        <v>0.39000000059604645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437413.45</v>
      </c>
      <c r="D66" s="2">
        <f>'PR-RAS'!E70</f>
        <v>233062.3</v>
      </c>
      <c r="E66" s="2">
        <v>0</v>
      </c>
      <c r="F66" s="2">
        <v>0</v>
      </c>
      <c r="G66" s="3">
        <f t="shared" si="0"/>
        <v>58729.973250000003</v>
      </c>
      <c r="H66" s="3">
        <f t="shared" si="1"/>
        <v>0.75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2214318.6800000002</v>
      </c>
      <c r="D70" s="2">
        <f>'PR-RAS'!E74</f>
        <v>3162368.96</v>
      </c>
      <c r="E70" s="2">
        <v>0</v>
      </c>
      <c r="F70" s="2">
        <v>0</v>
      </c>
      <c r="G70" s="3">
        <f t="shared" si="0"/>
        <v>589194.90540000005</v>
      </c>
      <c r="H70" s="3">
        <f t="shared" si="1"/>
        <v>0.35999999986961484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438475.7</v>
      </c>
      <c r="D71" s="2">
        <f>'PR-RAS'!E75</f>
        <v>449588.59</v>
      </c>
      <c r="E71" s="2">
        <v>0</v>
      </c>
      <c r="F71" s="2">
        <v>0</v>
      </c>
      <c r="G71" s="3">
        <f t="shared" si="0"/>
        <v>93635.701600000015</v>
      </c>
      <c r="H71" s="3">
        <f t="shared" si="1"/>
        <v>0.7099999999627471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1775842.98</v>
      </c>
      <c r="D72" s="2">
        <f>'PR-RAS'!E76</f>
        <v>2712780.37</v>
      </c>
      <c r="E72" s="2">
        <v>0</v>
      </c>
      <c r="F72" s="2">
        <v>0</v>
      </c>
      <c r="G72" s="3">
        <f t="shared" si="0"/>
        <v>511299.66412000003</v>
      </c>
      <c r="H72" s="3">
        <f t="shared" si="1"/>
        <v>0.39000000013038516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741884.03</v>
      </c>
      <c r="D78" s="2">
        <f>'PR-RAS'!E82</f>
        <v>797837.14000000013</v>
      </c>
      <c r="E78" s="2">
        <v>0</v>
      </c>
      <c r="F78" s="2">
        <v>0</v>
      </c>
      <c r="G78" s="3">
        <f t="shared" si="0"/>
        <v>179991.98987000005</v>
      </c>
      <c r="H78" s="3">
        <f t="shared" si="1"/>
        <v>0.17000000015832484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44742.11</v>
      </c>
      <c r="D79" s="2">
        <f>'PR-RAS'!E83</f>
        <v>22838.43</v>
      </c>
      <c r="E79" s="2">
        <v>0</v>
      </c>
      <c r="F79" s="2">
        <v>0</v>
      </c>
      <c r="G79" s="3">
        <f t="shared" si="0"/>
        <v>7052.6796599999998</v>
      </c>
      <c r="H79" s="3">
        <f t="shared" si="1"/>
        <v>0.54000000000087311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36429.69</v>
      </c>
      <c r="D81" s="2">
        <f>'PR-RAS'!E85</f>
        <v>11373.72</v>
      </c>
      <c r="E81" s="2">
        <v>0</v>
      </c>
      <c r="F81" s="2">
        <v>0</v>
      </c>
      <c r="G81" s="3">
        <f t="shared" si="0"/>
        <v>4734.1704000000009</v>
      </c>
      <c r="H81" s="3">
        <f t="shared" si="1"/>
        <v>0.58999999999832653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8312.42</v>
      </c>
      <c r="D82" s="2">
        <f>'PR-RAS'!E86</f>
        <v>11464.71</v>
      </c>
      <c r="E82" s="2">
        <v>0</v>
      </c>
      <c r="F82" s="2">
        <v>0</v>
      </c>
      <c r="G82" s="3">
        <f t="shared" si="0"/>
        <v>2530.5890399999998</v>
      </c>
      <c r="H82" s="3">
        <f t="shared" si="1"/>
        <v>0.71000000000094587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697141.92</v>
      </c>
      <c r="D87" s="2">
        <f>'PR-RAS'!E91</f>
        <v>774998.71000000008</v>
      </c>
      <c r="E87" s="2">
        <v>0</v>
      </c>
      <c r="F87" s="2">
        <v>0</v>
      </c>
      <c r="G87" s="3">
        <f t="shared" si="0"/>
        <v>193253.98324</v>
      </c>
      <c r="H87" s="3">
        <f t="shared" si="1"/>
        <v>0.36999999987892807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398.17</v>
      </c>
      <c r="D88" s="2">
        <f>'PR-RAS'!E92</f>
        <v>796.34</v>
      </c>
      <c r="E88" s="2">
        <v>0</v>
      </c>
      <c r="F88" s="2">
        <v>0</v>
      </c>
      <c r="G88" s="3">
        <f t="shared" si="0"/>
        <v>173.20394999999999</v>
      </c>
      <c r="H88" s="3">
        <f t="shared" si="1"/>
        <v>0.51000000000004775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250188.89</v>
      </c>
      <c r="D89" s="2">
        <f>'PR-RAS'!E93</f>
        <v>297100.49</v>
      </c>
      <c r="E89" s="2">
        <v>0</v>
      </c>
      <c r="F89" s="2">
        <v>0</v>
      </c>
      <c r="G89" s="3">
        <f t="shared" si="0"/>
        <v>74306.30855999999</v>
      </c>
      <c r="H89" s="3">
        <f t="shared" si="1"/>
        <v>0.59999999997671694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446051.14</v>
      </c>
      <c r="D90" s="2">
        <f>'PR-RAS'!E94</f>
        <v>476975.74</v>
      </c>
      <c r="E90" s="2">
        <v>0</v>
      </c>
      <c r="F90" s="2">
        <v>0</v>
      </c>
      <c r="G90" s="3">
        <f t="shared" si="0"/>
        <v>124600.23318000001</v>
      </c>
      <c r="H90" s="3">
        <f t="shared" si="1"/>
        <v>0.40000000002328306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503.72</v>
      </c>
      <c r="D93" s="2">
        <f>'PR-RAS'!E97</f>
        <v>126.14</v>
      </c>
      <c r="E93" s="2">
        <v>0</v>
      </c>
      <c r="F93" s="2">
        <v>0</v>
      </c>
      <c r="G93" s="3">
        <f t="shared" si="0"/>
        <v>69.551999999999992</v>
      </c>
      <c r="H93" s="3">
        <f t="shared" si="1"/>
        <v>0.41999999999997328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4872993.0199999996</v>
      </c>
      <c r="D102" s="2">
        <f>'PR-RAS'!E106</f>
        <v>4502839.24</v>
      </c>
      <c r="E102" s="2">
        <v>0</v>
      </c>
      <c r="F102" s="2">
        <v>0</v>
      </c>
      <c r="G102" s="3">
        <f t="shared" si="0"/>
        <v>1401745.8215000001</v>
      </c>
      <c r="H102" s="3">
        <f t="shared" si="1"/>
        <v>0.25999999977648258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46595.65</v>
      </c>
      <c r="D103" s="2">
        <f>'PR-RAS'!E107</f>
        <v>42365.749999999993</v>
      </c>
      <c r="E103" s="2">
        <v>0</v>
      </c>
      <c r="F103" s="2">
        <v>0</v>
      </c>
      <c r="G103" s="3">
        <f t="shared" si="0"/>
        <v>13395.369299999998</v>
      </c>
      <c r="H103" s="3">
        <f t="shared" si="1"/>
        <v>0.60000000000582077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38829.4</v>
      </c>
      <c r="D105" s="2">
        <f>'PR-RAS'!E109</f>
        <v>37123.089999999997</v>
      </c>
      <c r="E105" s="2">
        <v>0</v>
      </c>
      <c r="F105" s="2">
        <v>0</v>
      </c>
      <c r="G105" s="3">
        <f t="shared" si="0"/>
        <v>11759.860319999998</v>
      </c>
      <c r="H105" s="3">
        <f t="shared" si="1"/>
        <v>0.48999999999796273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3007.39</v>
      </c>
      <c r="D106" s="2">
        <f>'PR-RAS'!E110</f>
        <v>768.78</v>
      </c>
      <c r="E106" s="2">
        <v>0</v>
      </c>
      <c r="F106" s="2">
        <v>0</v>
      </c>
      <c r="G106" s="3">
        <f t="shared" si="0"/>
        <v>477.21974999999998</v>
      </c>
      <c r="H106" s="3">
        <f t="shared" si="1"/>
        <v>0.60999999999989996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4758.8599999999997</v>
      </c>
      <c r="D107" s="2">
        <f>'PR-RAS'!E111</f>
        <v>4473.88</v>
      </c>
      <c r="E107" s="2">
        <v>0</v>
      </c>
      <c r="F107" s="2">
        <v>0</v>
      </c>
      <c r="G107" s="3">
        <f t="shared" si="0"/>
        <v>1452.9017199999998</v>
      </c>
      <c r="H107" s="3">
        <f t="shared" si="1"/>
        <v>0.26000000000021828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1221501.7</v>
      </c>
      <c r="D108" s="2">
        <f>'PR-RAS'!E112</f>
        <v>1001217.8</v>
      </c>
      <c r="E108" s="2">
        <v>0</v>
      </c>
      <c r="F108" s="2">
        <v>0</v>
      </c>
      <c r="G108" s="3">
        <f t="shared" si="0"/>
        <v>344961.29109999997</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880.27</v>
      </c>
      <c r="D110" s="2">
        <f>'PR-RAS'!E114</f>
        <v>58.59</v>
      </c>
      <c r="E110" s="2">
        <v>0</v>
      </c>
      <c r="F110" s="2">
        <v>0</v>
      </c>
      <c r="G110" s="3">
        <f t="shared" si="0"/>
        <v>108.72205000000001</v>
      </c>
      <c r="H110" s="3">
        <f t="shared" si="1"/>
        <v>0.6799999999999784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395024.46</v>
      </c>
      <c r="D111" s="2">
        <f>'PR-RAS'!E115</f>
        <v>124892.92</v>
      </c>
      <c r="E111" s="2">
        <v>0</v>
      </c>
      <c r="F111" s="2">
        <v>0</v>
      </c>
      <c r="G111" s="3">
        <f t="shared" si="0"/>
        <v>70929.133000000002</v>
      </c>
      <c r="H111" s="3">
        <f t="shared" si="1"/>
        <v>0.54000000002270099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825596.97</v>
      </c>
      <c r="D113" s="2">
        <f>'PR-RAS'!E117</f>
        <v>876266.29</v>
      </c>
      <c r="E113" s="2">
        <v>0</v>
      </c>
      <c r="F113" s="2">
        <v>0</v>
      </c>
      <c r="G113" s="3">
        <f t="shared" si="0"/>
        <v>288750.50959999999</v>
      </c>
      <c r="H113" s="3">
        <f t="shared" si="1"/>
        <v>0.32000000006519258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3604895.67</v>
      </c>
      <c r="D116" s="2">
        <f>'PR-RAS'!E120</f>
        <v>3459255.69</v>
      </c>
      <c r="E116" s="2">
        <v>0</v>
      </c>
      <c r="F116" s="2">
        <v>0</v>
      </c>
      <c r="G116" s="3">
        <f t="shared" si="0"/>
        <v>1210191.8107500002</v>
      </c>
      <c r="H116" s="3">
        <f t="shared" si="1"/>
        <v>0.64000000013038516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49799.96</v>
      </c>
      <c r="D117" s="2">
        <f>'PR-RAS'!E121</f>
        <v>68203.149999999994</v>
      </c>
      <c r="E117" s="2">
        <v>0</v>
      </c>
      <c r="F117" s="2">
        <v>0</v>
      </c>
      <c r="G117" s="3">
        <f t="shared" si="0"/>
        <v>21599.926159999999</v>
      </c>
      <c r="H117" s="3">
        <f t="shared" si="1"/>
        <v>0.18999999999505235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3555095.71</v>
      </c>
      <c r="D118" s="2">
        <f>'PR-RAS'!E122</f>
        <v>3391052.54</v>
      </c>
      <c r="E118" s="2">
        <v>0</v>
      </c>
      <c r="F118" s="2">
        <v>0</v>
      </c>
      <c r="G118" s="3">
        <f t="shared" si="0"/>
        <v>1209452.4924299999</v>
      </c>
      <c r="H118" s="3">
        <f t="shared" si="1"/>
        <v>0.75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381081.96</v>
      </c>
      <c r="D121" s="2">
        <f>'PR-RAS'!E125</f>
        <v>402242.17</v>
      </c>
      <c r="E121" s="2">
        <v>0</v>
      </c>
      <c r="F121" s="2">
        <v>0</v>
      </c>
      <c r="G121" s="3">
        <f t="shared" si="0"/>
        <v>142267.95600000001</v>
      </c>
      <c r="H121" s="3">
        <f t="shared" si="1"/>
        <v>0.2099999999627471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344838.76</v>
      </c>
      <c r="D122" s="2">
        <f>'PR-RAS'!E126</f>
        <v>350638.12</v>
      </c>
      <c r="E122" s="2">
        <v>0</v>
      </c>
      <c r="F122" s="2">
        <v>0</v>
      </c>
      <c r="G122" s="3">
        <f t="shared" si="0"/>
        <v>126579.91499999999</v>
      </c>
      <c r="H122" s="3">
        <f t="shared" si="1"/>
        <v>0.35999999998603016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1451.75</v>
      </c>
      <c r="D123" s="2">
        <f>'PR-RAS'!E127</f>
        <v>963.9</v>
      </c>
      <c r="E123" s="2">
        <v>0</v>
      </c>
      <c r="F123" s="2">
        <v>0</v>
      </c>
      <c r="G123" s="3">
        <f t="shared" si="0"/>
        <v>412.30510000000004</v>
      </c>
      <c r="H123" s="3">
        <f t="shared" si="1"/>
        <v>0.35000000000002274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343387.01</v>
      </c>
      <c r="D124" s="2">
        <f>'PR-RAS'!E128</f>
        <v>349674.22</v>
      </c>
      <c r="E124" s="2">
        <v>0</v>
      </c>
      <c r="F124" s="2">
        <v>0</v>
      </c>
      <c r="G124" s="3">
        <f t="shared" si="0"/>
        <v>128256.46034999999</v>
      </c>
      <c r="H124" s="3">
        <f t="shared" si="1"/>
        <v>0.22999999998137355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36243.199999999997</v>
      </c>
      <c r="D125" s="2">
        <f>'PR-RAS'!E129</f>
        <v>51604.05</v>
      </c>
      <c r="E125" s="2">
        <v>0</v>
      </c>
      <c r="F125" s="2">
        <v>0</v>
      </c>
      <c r="G125" s="3">
        <f t="shared" si="0"/>
        <v>17291.961199999998</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22689.67</v>
      </c>
      <c r="D126" s="2">
        <f>'PR-RAS'!E130</f>
        <v>28411.4</v>
      </c>
      <c r="E126" s="2">
        <v>0</v>
      </c>
      <c r="F126" s="2">
        <v>0</v>
      </c>
      <c r="G126" s="3">
        <f t="shared" si="0"/>
        <v>9939.0587500000001</v>
      </c>
      <c r="H126" s="3">
        <f t="shared" si="1"/>
        <v>0.73000000000320142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13553.53</v>
      </c>
      <c r="D127" s="2">
        <f>'PR-RAS'!E131</f>
        <v>23192.65</v>
      </c>
      <c r="E127" s="2">
        <v>0</v>
      </c>
      <c r="F127" s="2">
        <v>0</v>
      </c>
      <c r="G127" s="3">
        <f t="shared" si="0"/>
        <v>7552.2925800000003</v>
      </c>
      <c r="H127" s="3">
        <f t="shared" si="1"/>
        <v>0.81999999999788997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130113.25</v>
      </c>
      <c r="D136" s="2">
        <f>'PR-RAS'!E140</f>
        <v>27290.3</v>
      </c>
      <c r="E136" s="2">
        <v>0</v>
      </c>
      <c r="F136" s="2">
        <v>0</v>
      </c>
      <c r="G136" s="3">
        <f t="shared" si="0"/>
        <v>24933.669750000001</v>
      </c>
      <c r="H136" s="3">
        <f t="shared" si="1"/>
        <v>0.5499999999992724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6670.64</v>
      </c>
      <c r="D137" s="2">
        <f>'PR-RAS'!E141</f>
        <v>13972.47</v>
      </c>
      <c r="E137" s="2">
        <v>0</v>
      </c>
      <c r="F137" s="2">
        <v>0</v>
      </c>
      <c r="G137" s="3">
        <f t="shared" si="0"/>
        <v>4707.7188800000004</v>
      </c>
      <c r="H137" s="3">
        <f t="shared" si="1"/>
        <v>0.82999999999901775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6670.64</v>
      </c>
      <c r="D146" s="2">
        <f>'PR-RAS'!E150</f>
        <v>13972.47</v>
      </c>
      <c r="E146" s="2">
        <v>0</v>
      </c>
      <c r="F146" s="2">
        <v>0</v>
      </c>
      <c r="G146" s="3">
        <f t="shared" si="0"/>
        <v>5019.2591000000002</v>
      </c>
      <c r="H146" s="3">
        <f t="shared" si="1"/>
        <v>0.82999999999901775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123442.61</v>
      </c>
      <c r="D147" s="2">
        <f>'PR-RAS'!E151</f>
        <v>13317.83</v>
      </c>
      <c r="E147" s="2">
        <v>0</v>
      </c>
      <c r="F147" s="2">
        <v>0</v>
      </c>
      <c r="G147" s="3">
        <f t="shared" si="0"/>
        <v>21911.427419999996</v>
      </c>
      <c r="H147" s="3">
        <f t="shared" si="1"/>
        <v>0.55999999999949068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26227787.880000003</v>
      </c>
      <c r="D148" s="2">
        <f>'PR-RAS'!E152</f>
        <v>29501540.990000002</v>
      </c>
      <c r="E148" s="2">
        <v>0</v>
      </c>
      <c r="F148" s="2">
        <v>0</v>
      </c>
      <c r="G148" s="3">
        <f t="shared" si="0"/>
        <v>12528937.869420001</v>
      </c>
      <c r="H148" s="3">
        <f t="shared" si="1"/>
        <v>0.12999999523162842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14023217.540000001</v>
      </c>
      <c r="D149" s="2">
        <f>'PR-RAS'!E153</f>
        <v>17186392.580000002</v>
      </c>
      <c r="E149" s="2">
        <v>0</v>
      </c>
      <c r="F149" s="2">
        <v>0</v>
      </c>
      <c r="G149" s="3">
        <f t="shared" si="0"/>
        <v>7162608.3996000001</v>
      </c>
      <c r="H149" s="3">
        <f t="shared" si="1"/>
        <v>0.87999999709427357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11487388.630000001</v>
      </c>
      <c r="D150" s="2">
        <f>'PR-RAS'!E154</f>
        <v>14105385.48</v>
      </c>
      <c r="E150" s="2">
        <v>0</v>
      </c>
      <c r="F150" s="2">
        <v>0</v>
      </c>
      <c r="G150" s="3">
        <f t="shared" si="0"/>
        <v>5915025.7789099999</v>
      </c>
      <c r="H150" s="3">
        <f t="shared" si="1"/>
        <v>0.84999999962747097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11309591.23</v>
      </c>
      <c r="D151" s="2">
        <f>'PR-RAS'!E155</f>
        <v>13918366.060000001</v>
      </c>
      <c r="E151" s="2">
        <v>0</v>
      </c>
      <c r="F151" s="2">
        <v>0</v>
      </c>
      <c r="G151" s="3">
        <f t="shared" si="0"/>
        <v>5871948.5025000004</v>
      </c>
      <c r="H151" s="3">
        <f t="shared" si="1"/>
        <v>0.29000000096857548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1010.24</v>
      </c>
      <c r="D152" s="2">
        <f>'PR-RAS'!E156</f>
        <v>938.26</v>
      </c>
      <c r="E152" s="2">
        <v>0</v>
      </c>
      <c r="F152" s="2">
        <v>0</v>
      </c>
      <c r="G152" s="3">
        <f t="shared" si="0"/>
        <v>435.90075999999999</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130944.06</v>
      </c>
      <c r="D153" s="2">
        <f>'PR-RAS'!E157</f>
        <v>131884.82999999999</v>
      </c>
      <c r="E153" s="2">
        <v>0</v>
      </c>
      <c r="F153" s="2">
        <v>0</v>
      </c>
      <c r="G153" s="3">
        <f t="shared" si="0"/>
        <v>59996.485439999997</v>
      </c>
      <c r="H153" s="3">
        <f t="shared" si="1"/>
        <v>0.23000000001047738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45843.1</v>
      </c>
      <c r="D154" s="2">
        <f>'PR-RAS'!E158</f>
        <v>54196.33</v>
      </c>
      <c r="E154" s="2">
        <v>0</v>
      </c>
      <c r="F154" s="2">
        <v>0</v>
      </c>
      <c r="G154" s="3">
        <f t="shared" si="0"/>
        <v>23598.07128</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647629.93000000005</v>
      </c>
      <c r="D155" s="2">
        <f>'PR-RAS'!E159</f>
        <v>769236.33</v>
      </c>
      <c r="E155" s="2">
        <v>0</v>
      </c>
      <c r="F155" s="2">
        <v>0</v>
      </c>
      <c r="G155" s="3">
        <f t="shared" si="0"/>
        <v>336659.79885999998</v>
      </c>
      <c r="H155" s="3">
        <f t="shared" si="1"/>
        <v>0.39999999990686774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1888198.98</v>
      </c>
      <c r="D156" s="2">
        <f>'PR-RAS'!E160</f>
        <v>2311770.77</v>
      </c>
      <c r="E156" s="2">
        <v>0</v>
      </c>
      <c r="F156" s="2">
        <v>0</v>
      </c>
      <c r="G156" s="3">
        <f t="shared" si="0"/>
        <v>1009319.7805999999</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56864.23</v>
      </c>
      <c r="D157" s="2">
        <f>'PR-RAS'!E161</f>
        <v>72671.73</v>
      </c>
      <c r="E157" s="2">
        <v>0</v>
      </c>
      <c r="F157" s="2">
        <v>0</v>
      </c>
      <c r="G157" s="3">
        <f t="shared" si="0"/>
        <v>31544.39964</v>
      </c>
      <c r="H157" s="3">
        <f t="shared" si="1"/>
        <v>0.50000000000727596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1831334.75</v>
      </c>
      <c r="D158" s="2">
        <f>'PR-RAS'!E162</f>
        <v>2239099.04</v>
      </c>
      <c r="E158" s="2">
        <v>0</v>
      </c>
      <c r="F158" s="2">
        <v>0</v>
      </c>
      <c r="G158" s="3">
        <f t="shared" si="0"/>
        <v>990596.65431000001</v>
      </c>
      <c r="H158" s="3">
        <f t="shared" si="1"/>
        <v>0.2900000000372529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7317662.3999999994</v>
      </c>
      <c r="D160" s="2">
        <f>'PR-RAS'!E164</f>
        <v>8143987.1099999994</v>
      </c>
      <c r="E160" s="2">
        <v>0</v>
      </c>
      <c r="F160" s="2">
        <v>0</v>
      </c>
      <c r="G160" s="3">
        <f t="shared" si="0"/>
        <v>3753296.2225799998</v>
      </c>
      <c r="H160" s="3">
        <f t="shared" si="1"/>
        <v>0.50999999884516001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460494.45000000007</v>
      </c>
      <c r="D161" s="2">
        <f>'PR-RAS'!E165</f>
        <v>476651.67999999993</v>
      </c>
      <c r="E161" s="2">
        <v>0</v>
      </c>
      <c r="F161" s="2">
        <v>0</v>
      </c>
      <c r="G161" s="3">
        <f t="shared" si="0"/>
        <v>226207.6496</v>
      </c>
      <c r="H161" s="3">
        <f t="shared" si="1"/>
        <v>0.77000000013504177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89743.6</v>
      </c>
      <c r="D162" s="2">
        <f>'PR-RAS'!E166</f>
        <v>81962.75</v>
      </c>
      <c r="E162" s="2">
        <v>0</v>
      </c>
      <c r="F162" s="2">
        <v>0</v>
      </c>
      <c r="G162" s="3">
        <f t="shared" si="0"/>
        <v>40840.725100000003</v>
      </c>
      <c r="H162" s="3">
        <f t="shared" si="1"/>
        <v>0.64999999999417923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325791.31</v>
      </c>
      <c r="D163" s="2">
        <f>'PR-RAS'!E167</f>
        <v>354151.47</v>
      </c>
      <c r="E163" s="2">
        <v>0</v>
      </c>
      <c r="F163" s="2">
        <v>0</v>
      </c>
      <c r="G163" s="3">
        <f t="shared" si="0"/>
        <v>167523.26850000001</v>
      </c>
      <c r="H163" s="3">
        <f t="shared" si="1"/>
        <v>0.77999999996973202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43252.26</v>
      </c>
      <c r="D164" s="2">
        <f>'PR-RAS'!E168</f>
        <v>39671.86</v>
      </c>
      <c r="E164" s="2">
        <v>0</v>
      </c>
      <c r="F164" s="2">
        <v>0</v>
      </c>
      <c r="G164" s="3">
        <f t="shared" si="0"/>
        <v>19983.144740000003</v>
      </c>
      <c r="H164" s="3">
        <f t="shared" si="1"/>
        <v>0.40000000000145519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1707.28</v>
      </c>
      <c r="D165" s="2">
        <f>'PR-RAS'!E169</f>
        <v>865.6</v>
      </c>
      <c r="E165" s="2">
        <v>0</v>
      </c>
      <c r="F165" s="2">
        <v>0</v>
      </c>
      <c r="G165" s="3">
        <f t="shared" si="0"/>
        <v>563.91072000000008</v>
      </c>
      <c r="H165" s="3">
        <f t="shared" si="1"/>
        <v>0.67999999999994998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1762338.97</v>
      </c>
      <c r="D166" s="2">
        <f>'PR-RAS'!E170</f>
        <v>1849182.57</v>
      </c>
      <c r="E166" s="2">
        <v>0</v>
      </c>
      <c r="F166" s="2">
        <v>0</v>
      </c>
      <c r="G166" s="3">
        <f t="shared" si="0"/>
        <v>901016.17815000005</v>
      </c>
      <c r="H166" s="3">
        <f t="shared" si="1"/>
        <v>0.4599999999627471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211162.77</v>
      </c>
      <c r="D167" s="2">
        <f>'PR-RAS'!E171</f>
        <v>222849.89</v>
      </c>
      <c r="E167" s="2">
        <v>0</v>
      </c>
      <c r="F167" s="2">
        <v>0</v>
      </c>
      <c r="G167" s="3">
        <f t="shared" si="0"/>
        <v>109039.18330000002</v>
      </c>
      <c r="H167" s="3">
        <f t="shared" si="1"/>
        <v>0.33999999999650754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612624.98</v>
      </c>
      <c r="D168" s="2">
        <f>'PR-RAS'!E172</f>
        <v>670870.46</v>
      </c>
      <c r="E168" s="2">
        <v>0</v>
      </c>
      <c r="F168" s="2">
        <v>0</v>
      </c>
      <c r="G168" s="3">
        <f t="shared" si="0"/>
        <v>326379.1053</v>
      </c>
      <c r="H168" s="3">
        <f t="shared" si="1"/>
        <v>0.47999999998137355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745430.92</v>
      </c>
      <c r="D169" s="2">
        <f>'PR-RAS'!E173</f>
        <v>770689.39</v>
      </c>
      <c r="E169" s="2">
        <v>0</v>
      </c>
      <c r="F169" s="2">
        <v>0</v>
      </c>
      <c r="G169" s="3">
        <f t="shared" si="0"/>
        <v>384184.02960000007</v>
      </c>
      <c r="H169" s="3">
        <f t="shared" si="1"/>
        <v>0.46999999997206032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96433.36</v>
      </c>
      <c r="D170" s="2">
        <f>'PR-RAS'!E174</f>
        <v>81091.11</v>
      </c>
      <c r="E170" s="2">
        <v>0</v>
      </c>
      <c r="F170" s="2">
        <v>0</v>
      </c>
      <c r="G170" s="3">
        <f t="shared" si="0"/>
        <v>43706.033020000003</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58655.25</v>
      </c>
      <c r="D171" s="2">
        <f>'PR-RAS'!E175</f>
        <v>67709.97</v>
      </c>
      <c r="E171" s="2">
        <v>0</v>
      </c>
      <c r="F171" s="2">
        <v>0</v>
      </c>
      <c r="G171" s="3">
        <f t="shared" si="0"/>
        <v>32992.782300000006</v>
      </c>
      <c r="H171" s="3">
        <f t="shared" si="1"/>
        <v>0.27999999999883585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38031.69</v>
      </c>
      <c r="D173" s="2">
        <f>'PR-RAS'!E177</f>
        <v>35971.75</v>
      </c>
      <c r="E173" s="2">
        <v>0</v>
      </c>
      <c r="F173" s="2">
        <v>0</v>
      </c>
      <c r="G173" s="3">
        <f t="shared" si="0"/>
        <v>18915.732679999997</v>
      </c>
      <c r="H173" s="3">
        <f t="shared" si="1"/>
        <v>0.55999999999767169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4327842.0299999993</v>
      </c>
      <c r="D174" s="2">
        <f>'PR-RAS'!E178</f>
        <v>5104003.209999999</v>
      </c>
      <c r="E174" s="2">
        <v>0</v>
      </c>
      <c r="F174" s="2">
        <v>0</v>
      </c>
      <c r="G174" s="3">
        <f t="shared" si="0"/>
        <v>2514701.7818499994</v>
      </c>
      <c r="H174" s="3">
        <f t="shared" si="1"/>
        <v>0.23999999836087227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666202.9</v>
      </c>
      <c r="D175" s="2">
        <f>'PR-RAS'!E179</f>
        <v>809763.43</v>
      </c>
      <c r="E175" s="2">
        <v>0</v>
      </c>
      <c r="F175" s="2">
        <v>0</v>
      </c>
      <c r="G175" s="3">
        <f t="shared" si="0"/>
        <v>397716.97824000003</v>
      </c>
      <c r="H175" s="3">
        <f t="shared" si="1"/>
        <v>0.53000000002793968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2155721.35</v>
      </c>
      <c r="D176" s="2">
        <f>'PR-RAS'!E180</f>
        <v>2531781.35</v>
      </c>
      <c r="E176" s="2">
        <v>0</v>
      </c>
      <c r="F176" s="2">
        <v>0</v>
      </c>
      <c r="G176" s="3">
        <f t="shared" si="0"/>
        <v>1263374.70875</v>
      </c>
      <c r="H176" s="3">
        <f t="shared" si="1"/>
        <v>0.70000000018626451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50343.78</v>
      </c>
      <c r="D177" s="2">
        <f>'PR-RAS'!E181</f>
        <v>72172.59</v>
      </c>
      <c r="E177" s="2">
        <v>0</v>
      </c>
      <c r="F177" s="2">
        <v>0</v>
      </c>
      <c r="G177" s="3">
        <f t="shared" si="0"/>
        <v>34265.256959999999</v>
      </c>
      <c r="H177" s="3">
        <f t="shared" si="1"/>
        <v>0.63000000000465661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272984.33</v>
      </c>
      <c r="D178" s="2">
        <f>'PR-RAS'!E182</f>
        <v>303778.48</v>
      </c>
      <c r="E178" s="2">
        <v>0</v>
      </c>
      <c r="F178" s="2">
        <v>0</v>
      </c>
      <c r="G178" s="3">
        <f t="shared" si="0"/>
        <v>155855.80833</v>
      </c>
      <c r="H178" s="3">
        <f t="shared" si="1"/>
        <v>0.80999999999767169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199043.23</v>
      </c>
      <c r="D179" s="2">
        <f>'PR-RAS'!E183</f>
        <v>208823.57</v>
      </c>
      <c r="E179" s="2">
        <v>0</v>
      </c>
      <c r="F179" s="2">
        <v>0</v>
      </c>
      <c r="G179" s="3">
        <f t="shared" si="0"/>
        <v>109770.88585999999</v>
      </c>
      <c r="H179" s="3">
        <f t="shared" si="1"/>
        <v>0.66000000000349246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110095.11</v>
      </c>
      <c r="D180" s="2">
        <f>'PR-RAS'!E184</f>
        <v>101935.3</v>
      </c>
      <c r="E180" s="2">
        <v>0</v>
      </c>
      <c r="F180" s="2">
        <v>0</v>
      </c>
      <c r="G180" s="3">
        <f t="shared" si="0"/>
        <v>56199.862090000002</v>
      </c>
      <c r="H180" s="3">
        <f t="shared" si="1"/>
        <v>0.41000000000349246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552897.17000000004</v>
      </c>
      <c r="D181" s="2">
        <f>'PR-RAS'!E185</f>
        <v>651096.42000000004</v>
      </c>
      <c r="E181" s="2">
        <v>0</v>
      </c>
      <c r="F181" s="2">
        <v>0</v>
      </c>
      <c r="G181" s="3">
        <f t="shared" si="0"/>
        <v>333916.20180000004</v>
      </c>
      <c r="H181" s="3">
        <f t="shared" si="1"/>
        <v>0.59000000008381903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123353.48</v>
      </c>
      <c r="D182" s="2">
        <f>'PR-RAS'!E186</f>
        <v>147887.1</v>
      </c>
      <c r="E182" s="2">
        <v>0</v>
      </c>
      <c r="F182" s="2">
        <v>0</v>
      </c>
      <c r="G182" s="3">
        <f t="shared" si="0"/>
        <v>75862.110079999999</v>
      </c>
      <c r="H182" s="3">
        <f t="shared" si="1"/>
        <v>0.58000000000174623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197200.68</v>
      </c>
      <c r="D183" s="2">
        <f>'PR-RAS'!E187</f>
        <v>276764.96999999997</v>
      </c>
      <c r="E183" s="2">
        <v>0</v>
      </c>
      <c r="F183" s="2">
        <v>0</v>
      </c>
      <c r="G183" s="3">
        <f t="shared" si="0"/>
        <v>136632.97283999997</v>
      </c>
      <c r="H183" s="3">
        <f t="shared" si="1"/>
        <v>0.3500000000349246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63487.46</v>
      </c>
      <c r="D184" s="2">
        <f>'PR-RAS'!E188</f>
        <v>2576.9499999999998</v>
      </c>
      <c r="E184" s="2">
        <v>0</v>
      </c>
      <c r="F184" s="2">
        <v>0</v>
      </c>
      <c r="G184" s="3">
        <f t="shared" si="0"/>
        <v>12561.36888</v>
      </c>
      <c r="H184" s="3">
        <f t="shared" si="1"/>
        <v>0.50999999999930878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703499.49</v>
      </c>
      <c r="D190" s="2">
        <f>'PR-RAS'!E194</f>
        <v>711572.7</v>
      </c>
      <c r="E190" s="2">
        <v>0</v>
      </c>
      <c r="F190" s="2">
        <v>0</v>
      </c>
      <c r="G190" s="3">
        <f t="shared" si="0"/>
        <v>401935.88420999993</v>
      </c>
      <c r="H190" s="3">
        <f t="shared" si="1"/>
        <v>0.7900000000372529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86813.32</v>
      </c>
      <c r="D191" s="2">
        <f>'PR-RAS'!E195</f>
        <v>162602.46</v>
      </c>
      <c r="E191" s="2">
        <v>0</v>
      </c>
      <c r="F191" s="2">
        <v>0</v>
      </c>
      <c r="G191" s="3">
        <f t="shared" si="0"/>
        <v>78283.465599999996</v>
      </c>
      <c r="H191" s="3">
        <f t="shared" si="1"/>
        <v>0.77999999999883585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76878.83</v>
      </c>
      <c r="D192" s="2">
        <f>'PR-RAS'!E196</f>
        <v>81817.08</v>
      </c>
      <c r="E192" s="2">
        <v>0</v>
      </c>
      <c r="F192" s="2">
        <v>0</v>
      </c>
      <c r="G192" s="3">
        <f t="shared" si="0"/>
        <v>45937.981090000001</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74421.179999999993</v>
      </c>
      <c r="D193" s="2">
        <f>'PR-RAS'!E197</f>
        <v>88651.32</v>
      </c>
      <c r="E193" s="2">
        <v>0</v>
      </c>
      <c r="F193" s="2">
        <v>0</v>
      </c>
      <c r="G193" s="3">
        <f t="shared" si="0"/>
        <v>48330.973440000002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16270.17</v>
      </c>
      <c r="D194" s="2">
        <f>'PR-RAS'!E198</f>
        <v>16188.39</v>
      </c>
      <c r="E194" s="2">
        <v>0</v>
      </c>
      <c r="F194" s="2">
        <v>0</v>
      </c>
      <c r="G194" s="3">
        <f t="shared" si="0"/>
        <v>9388.8613499999992</v>
      </c>
      <c r="H194" s="3">
        <f t="shared" si="1"/>
        <v>0.55999999999949068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37821.21</v>
      </c>
      <c r="D195" s="2">
        <f>'PR-RAS'!E199</f>
        <v>28316.720000000001</v>
      </c>
      <c r="E195" s="2">
        <v>0</v>
      </c>
      <c r="F195" s="2">
        <v>0</v>
      </c>
      <c r="G195" s="3">
        <f t="shared" si="0"/>
        <v>18324.202099999999</v>
      </c>
      <c r="H195" s="3">
        <f t="shared" si="1"/>
        <v>0.48999999999796273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22185.74</v>
      </c>
      <c r="D196" s="2">
        <f>'PR-RAS'!E200</f>
        <v>2427.64</v>
      </c>
      <c r="E196" s="2">
        <v>0</v>
      </c>
      <c r="F196" s="2">
        <v>0</v>
      </c>
      <c r="G196" s="3">
        <f t="shared" si="0"/>
        <v>5272.9989000000005</v>
      </c>
      <c r="H196" s="3">
        <f t="shared" si="1"/>
        <v>0.61999999999852662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389109.04</v>
      </c>
      <c r="D197" s="2">
        <f>'PR-RAS'!E201</f>
        <v>331569.09000000003</v>
      </c>
      <c r="E197" s="2">
        <v>0</v>
      </c>
      <c r="F197" s="2">
        <v>0</v>
      </c>
      <c r="G197" s="3">
        <f t="shared" si="0"/>
        <v>206240.45512</v>
      </c>
      <c r="H197" s="3">
        <f t="shared" si="1"/>
        <v>0.13000000000465661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105259.79</v>
      </c>
      <c r="D198" s="2">
        <f>'PR-RAS'!E202</f>
        <v>132548.74</v>
      </c>
      <c r="E198" s="2">
        <v>0</v>
      </c>
      <c r="F198" s="2">
        <v>0</v>
      </c>
      <c r="G198" s="3">
        <f t="shared" si="0"/>
        <v>72960.382189999989</v>
      </c>
      <c r="H198" s="3">
        <f t="shared" si="1"/>
        <v>0.47000000001571607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64585.509999999995</v>
      </c>
      <c r="D204" s="2">
        <f>'PR-RAS'!E208</f>
        <v>88242.11</v>
      </c>
      <c r="E204" s="2">
        <v>0</v>
      </c>
      <c r="F204" s="2">
        <v>0</v>
      </c>
      <c r="G204" s="3">
        <f t="shared" si="0"/>
        <v>48937.155189999998</v>
      </c>
      <c r="H204" s="3">
        <f t="shared" si="1"/>
        <v>0.60000000000582077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3162.59</v>
      </c>
      <c r="D206" s="2">
        <f>'PR-RAS'!E210</f>
        <v>37646.94</v>
      </c>
      <c r="E206" s="2">
        <v>0</v>
      </c>
      <c r="F206" s="2">
        <v>0</v>
      </c>
      <c r="G206" s="3">
        <f t="shared" si="0"/>
        <v>16083.576349999999</v>
      </c>
      <c r="H206" s="3">
        <f t="shared" si="1"/>
        <v>0.46999999999752617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61422.92</v>
      </c>
      <c r="D207" s="2">
        <f>'PR-RAS'!E211</f>
        <v>50595.17</v>
      </c>
      <c r="E207" s="2">
        <v>0</v>
      </c>
      <c r="F207" s="2">
        <v>0</v>
      </c>
      <c r="G207" s="3">
        <f t="shared" si="0"/>
        <v>33498.331559999999</v>
      </c>
      <c r="H207" s="3">
        <f t="shared" si="1"/>
        <v>0.25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40674.28</v>
      </c>
      <c r="D212" s="2">
        <f>'PR-RAS'!E216</f>
        <v>44306.63</v>
      </c>
      <c r="E212" s="2">
        <v>0</v>
      </c>
      <c r="F212" s="2">
        <v>0</v>
      </c>
      <c r="G212" s="3">
        <f t="shared" si="0"/>
        <v>27279.670939999996</v>
      </c>
      <c r="H212" s="3">
        <f t="shared" si="1"/>
        <v>0.65000000000145519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40365.519999999997</v>
      </c>
      <c r="D213" s="2">
        <f>'PR-RAS'!E217</f>
        <v>43893.81</v>
      </c>
      <c r="E213" s="2">
        <v>0</v>
      </c>
      <c r="F213" s="2">
        <v>0</v>
      </c>
      <c r="G213" s="3">
        <f t="shared" si="0"/>
        <v>27168.465679999998</v>
      </c>
      <c r="H213" s="3">
        <f t="shared" si="1"/>
        <v>0.67000000000552973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203.83</v>
      </c>
      <c r="D215" s="2">
        <f>'PR-RAS'!E219</f>
        <v>148.88</v>
      </c>
      <c r="E215" s="2">
        <v>0</v>
      </c>
      <c r="F215" s="2">
        <v>0</v>
      </c>
      <c r="G215" s="3">
        <f t="shared" si="0"/>
        <v>107.34026</v>
      </c>
      <c r="H215" s="3">
        <f t="shared" si="1"/>
        <v>0.28999999999999204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104.93</v>
      </c>
      <c r="D216" s="2">
        <f>'PR-RAS'!E220</f>
        <v>263.94</v>
      </c>
      <c r="E216" s="2">
        <v>0</v>
      </c>
      <c r="F216" s="2">
        <v>0</v>
      </c>
      <c r="G216" s="3">
        <f t="shared" si="0"/>
        <v>136.05414999999999</v>
      </c>
      <c r="H216" s="3">
        <f t="shared" si="1"/>
        <v>0.12999999999999545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284614.54000000004</v>
      </c>
      <c r="D217" s="2">
        <f>'PR-RAS'!E221</f>
        <v>237156.6</v>
      </c>
      <c r="E217" s="2">
        <v>0</v>
      </c>
      <c r="F217" s="2">
        <v>0</v>
      </c>
      <c r="G217" s="3">
        <f t="shared" si="0"/>
        <v>163928.39184</v>
      </c>
      <c r="H217" s="3">
        <f t="shared" si="1"/>
        <v>0.85999999995692633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284614.54000000004</v>
      </c>
      <c r="D221" s="2">
        <f>'PR-RAS'!E225</f>
        <v>237156.6</v>
      </c>
      <c r="E221" s="2">
        <v>0</v>
      </c>
      <c r="F221" s="2">
        <v>0</v>
      </c>
      <c r="G221" s="3">
        <f t="shared" si="0"/>
        <v>166964.10279999999</v>
      </c>
      <c r="H221" s="3">
        <f t="shared" si="1"/>
        <v>0.85999999995692633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52100</v>
      </c>
      <c r="D223" s="2">
        <f>'PR-RAS'!E227</f>
        <v>58800</v>
      </c>
      <c r="E223" s="2">
        <v>0</v>
      </c>
      <c r="F223" s="2">
        <v>0</v>
      </c>
      <c r="G223" s="3">
        <f t="shared" si="0"/>
        <v>37673.4</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232514.54</v>
      </c>
      <c r="D224" s="2">
        <f>'PR-RAS'!E228</f>
        <v>178356.6</v>
      </c>
      <c r="E224" s="2">
        <v>0</v>
      </c>
      <c r="F224" s="2">
        <v>0</v>
      </c>
      <c r="G224" s="3">
        <f t="shared" si="0"/>
        <v>131397.78602</v>
      </c>
      <c r="H224" s="3">
        <f t="shared" si="1"/>
        <v>0.85999999998603016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985595.19000000006</v>
      </c>
      <c r="D226" s="2">
        <f>'PR-RAS'!E230</f>
        <v>194327.5</v>
      </c>
      <c r="E226" s="2">
        <v>0</v>
      </c>
      <c r="F226" s="2">
        <v>0</v>
      </c>
      <c r="G226" s="3">
        <f t="shared" si="0"/>
        <v>309206.29275000002</v>
      </c>
      <c r="H226" s="3">
        <f t="shared" si="1"/>
        <v>0.69000000006053597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4417.3</v>
      </c>
      <c r="D230" s="2">
        <f>'PR-RAS'!E234</f>
        <v>0</v>
      </c>
      <c r="E230" s="2">
        <v>0</v>
      </c>
      <c r="F230" s="2">
        <v>0</v>
      </c>
      <c r="G230" s="3">
        <f t="shared" si="0"/>
        <v>1011.5617000000001</v>
      </c>
      <c r="H230" s="3">
        <f t="shared" si="1"/>
        <v>0.3000000000001819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4417.3</v>
      </c>
      <c r="D231" s="2">
        <f>'PR-RAS'!E235</f>
        <v>0</v>
      </c>
      <c r="E231" s="2">
        <v>0</v>
      </c>
      <c r="F231" s="2">
        <v>0</v>
      </c>
      <c r="G231" s="3">
        <f t="shared" si="0"/>
        <v>1015.979</v>
      </c>
      <c r="H231" s="3">
        <f t="shared" si="1"/>
        <v>0.3000000000001819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899943.41</v>
      </c>
      <c r="D233" s="2">
        <f>'PR-RAS'!E237</f>
        <v>125307.02</v>
      </c>
      <c r="E233" s="2">
        <v>0</v>
      </c>
      <c r="F233" s="2">
        <v>0</v>
      </c>
      <c r="G233" s="3">
        <f t="shared" si="0"/>
        <v>266929.3284</v>
      </c>
      <c r="H233" s="3">
        <f t="shared" si="1"/>
        <v>0.43000000003667083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194639.23</v>
      </c>
      <c r="D234" s="2">
        <f>'PR-RAS'!E238</f>
        <v>0</v>
      </c>
      <c r="E234" s="2">
        <v>0</v>
      </c>
      <c r="F234" s="2">
        <v>0</v>
      </c>
      <c r="G234" s="3">
        <f t="shared" si="0"/>
        <v>45350.940590000006</v>
      </c>
      <c r="H234" s="3">
        <f t="shared" si="1"/>
        <v>0.23000000001047738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705304.18</v>
      </c>
      <c r="D235" s="2">
        <f>'PR-RAS'!E239</f>
        <v>125307.02</v>
      </c>
      <c r="E235" s="2">
        <v>0</v>
      </c>
      <c r="F235" s="2">
        <v>0</v>
      </c>
      <c r="G235" s="3">
        <f t="shared" si="0"/>
        <v>223684.86348000003</v>
      </c>
      <c r="H235" s="3">
        <f t="shared" si="1"/>
        <v>0.20000000005529728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81234.48000000001</v>
      </c>
      <c r="D242" s="2">
        <f>'PR-RAS'!E246</f>
        <v>69020.479999999996</v>
      </c>
      <c r="E242" s="2">
        <v>0</v>
      </c>
      <c r="F242" s="2">
        <v>0</v>
      </c>
      <c r="G242" s="3">
        <f t="shared" si="0"/>
        <v>52845.38104</v>
      </c>
      <c r="H242" s="3">
        <f t="shared" si="1"/>
        <v>0.96000000000640284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54484.480000000003</v>
      </c>
      <c r="D243" s="2">
        <f>'PR-RAS'!E247</f>
        <v>69020.479999999996</v>
      </c>
      <c r="E243" s="2">
        <v>0</v>
      </c>
      <c r="F243" s="2">
        <v>0</v>
      </c>
      <c r="G243" s="3">
        <f t="shared" si="0"/>
        <v>46591.156479999998</v>
      </c>
      <c r="H243" s="3">
        <f t="shared" si="1"/>
        <v>0.95999999999912689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26750</v>
      </c>
      <c r="D244" s="2">
        <f>'PR-RAS'!E248</f>
        <v>0</v>
      </c>
      <c r="E244" s="2">
        <v>0</v>
      </c>
      <c r="F244" s="2">
        <v>0</v>
      </c>
      <c r="G244" s="3">
        <f t="shared" si="0"/>
        <v>6500.25</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692290.32000000007</v>
      </c>
      <c r="D258" s="2">
        <f>'PR-RAS'!E262</f>
        <v>1196495.48</v>
      </c>
      <c r="E258" s="2">
        <v>0</v>
      </c>
      <c r="F258" s="2">
        <v>0</v>
      </c>
      <c r="G258" s="3">
        <f t="shared" si="0"/>
        <v>792917.28896000003</v>
      </c>
      <c r="H258" s="3">
        <f t="shared" si="1"/>
        <v>0.80000000004656613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692290.32000000007</v>
      </c>
      <c r="D265" s="2">
        <f>'PR-RAS'!E269</f>
        <v>1196495.48</v>
      </c>
      <c r="E265" s="2">
        <v>0</v>
      </c>
      <c r="F265" s="2">
        <v>0</v>
      </c>
      <c r="G265" s="3">
        <f t="shared" si="0"/>
        <v>814514.25792000012</v>
      </c>
      <c r="H265" s="3">
        <f t="shared" si="1"/>
        <v>0.80000000004656613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477048.09</v>
      </c>
      <c r="D266" s="2">
        <f>'PR-RAS'!E270</f>
        <v>952097.4</v>
      </c>
      <c r="E266" s="2">
        <v>0</v>
      </c>
      <c r="F266" s="2">
        <v>0</v>
      </c>
      <c r="G266" s="3">
        <f t="shared" si="0"/>
        <v>631029.36585000006</v>
      </c>
      <c r="H266" s="3">
        <f t="shared" si="1"/>
        <v>0.49000000004889444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209226.93</v>
      </c>
      <c r="D267" s="2">
        <f>'PR-RAS'!E271</f>
        <v>240129.78</v>
      </c>
      <c r="E267" s="2">
        <v>0</v>
      </c>
      <c r="F267" s="2">
        <v>0</v>
      </c>
      <c r="G267" s="3">
        <f t="shared" si="0"/>
        <v>183403.40634000002</v>
      </c>
      <c r="H267" s="3">
        <f t="shared" si="1"/>
        <v>0.29000000000814907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6015.3</v>
      </c>
      <c r="D268" s="2">
        <f>'PR-RAS'!E272</f>
        <v>4268.3</v>
      </c>
      <c r="E268" s="2">
        <v>0</v>
      </c>
      <c r="F268" s="2">
        <v>0</v>
      </c>
      <c r="G268" s="3">
        <f t="shared" si="0"/>
        <v>3885.3573000000006</v>
      </c>
      <c r="H268" s="3">
        <f t="shared" si="1"/>
        <v>0.6000000000003638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2819148.1000000006</v>
      </c>
      <c r="D269" s="2">
        <f>'PR-RAS'!E273</f>
        <v>2410632.98</v>
      </c>
      <c r="E269" s="2">
        <v>0</v>
      </c>
      <c r="F269" s="2">
        <v>0</v>
      </c>
      <c r="G269" s="3">
        <f t="shared" si="0"/>
        <v>2047630.9680800003</v>
      </c>
      <c r="H269" s="3">
        <f t="shared" si="1"/>
        <v>0.12000000057742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1695792.3</v>
      </c>
      <c r="D270" s="2">
        <f>'PR-RAS'!E274</f>
        <v>2065034.96</v>
      </c>
      <c r="E270" s="2">
        <v>0</v>
      </c>
      <c r="F270" s="2">
        <v>0</v>
      </c>
      <c r="G270" s="3">
        <f t="shared" si="0"/>
        <v>1567156.9371800001</v>
      </c>
      <c r="H270" s="3">
        <f t="shared" si="1"/>
        <v>0.34000000008381903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1692890.19</v>
      </c>
      <c r="D271" s="2">
        <f>'PR-RAS'!E275</f>
        <v>2060108.33</v>
      </c>
      <c r="E271" s="2">
        <v>0</v>
      </c>
      <c r="F271" s="2">
        <v>0</v>
      </c>
      <c r="G271" s="3">
        <f t="shared" si="0"/>
        <v>1569538.8495</v>
      </c>
      <c r="H271" s="3">
        <f t="shared" si="1"/>
        <v>0.52000000001862645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2902.11</v>
      </c>
      <c r="D272" s="2">
        <f>'PR-RAS'!E276</f>
        <v>4926.63</v>
      </c>
      <c r="E272" s="2">
        <v>0</v>
      </c>
      <c r="F272" s="2">
        <v>0</v>
      </c>
      <c r="G272" s="3">
        <f t="shared" si="0"/>
        <v>3456.7052700000004</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27000</v>
      </c>
      <c r="D274" s="2">
        <f>'PR-RAS'!E278</f>
        <v>279620.42</v>
      </c>
      <c r="E274" s="2">
        <v>0</v>
      </c>
      <c r="F274" s="2">
        <v>0</v>
      </c>
      <c r="G274" s="3">
        <f t="shared" si="0"/>
        <v>160043.74932</v>
      </c>
      <c r="H274" s="3">
        <f t="shared" si="1"/>
        <v>0.41999999998370185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27000</v>
      </c>
      <c r="D275" s="2">
        <f>'PR-RAS'!E279</f>
        <v>279620.42</v>
      </c>
      <c r="E275" s="2">
        <v>0</v>
      </c>
      <c r="F275" s="2">
        <v>0</v>
      </c>
      <c r="G275" s="3">
        <f t="shared" ref="G275:G528" si="12">(B275/1000)*(C275*1+D275*2)</f>
        <v>160629.99016000002</v>
      </c>
      <c r="H275" s="3">
        <f t="shared" ref="H275:H528" si="13">ABS(C275-ROUND(C275,0))+ABS(D275-ROUND(D275,0))</f>
        <v>0.41999999998370185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808440.31</v>
      </c>
      <c r="D279" s="2">
        <f>'PR-RAS'!E283</f>
        <v>0</v>
      </c>
      <c r="E279" s="2">
        <v>0</v>
      </c>
      <c r="F279" s="2">
        <v>0</v>
      </c>
      <c r="G279" s="3">
        <f t="shared" si="12"/>
        <v>224746.40618000005</v>
      </c>
      <c r="H279" s="3">
        <f t="shared" si="13"/>
        <v>0.31000000005587935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808090.4</v>
      </c>
      <c r="D280" s="2">
        <f>'PR-RAS'!E284</f>
        <v>0</v>
      </c>
      <c r="E280" s="2">
        <v>0</v>
      </c>
      <c r="F280" s="2">
        <v>0</v>
      </c>
      <c r="G280" s="3">
        <f t="shared" si="12"/>
        <v>225457.22160000002</v>
      </c>
      <c r="H280" s="3">
        <f t="shared" si="13"/>
        <v>0.40000000002328306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349.91</v>
      </c>
      <c r="D284" s="2">
        <f>'PR-RAS'!E288</f>
        <v>0</v>
      </c>
      <c r="E284" s="2">
        <v>0</v>
      </c>
      <c r="F284" s="2">
        <v>0</v>
      </c>
      <c r="G284" s="3">
        <f t="shared" si="12"/>
        <v>99.024529999999999</v>
      </c>
      <c r="H284" s="3">
        <f t="shared" si="13"/>
        <v>8.9999999999974989E-2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287915.49</v>
      </c>
      <c r="D285" s="2">
        <f>'PR-RAS'!E289</f>
        <v>65977.600000000006</v>
      </c>
      <c r="E285" s="2">
        <v>0</v>
      </c>
      <c r="F285" s="2">
        <v>0</v>
      </c>
      <c r="G285" s="3">
        <f t="shared" si="12"/>
        <v>119243.27595999998</v>
      </c>
      <c r="H285" s="3">
        <f t="shared" si="13"/>
        <v>0.88999999998486601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111347.99</v>
      </c>
      <c r="D286" s="2">
        <f>'PR-RAS'!E290</f>
        <v>0</v>
      </c>
      <c r="E286" s="2">
        <v>0</v>
      </c>
      <c r="F286" s="2">
        <v>0</v>
      </c>
      <c r="G286" s="3">
        <f t="shared" si="12"/>
        <v>31734.17715</v>
      </c>
      <c r="H286" s="3">
        <f t="shared" si="13"/>
        <v>9.9999999947613105E-3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176567.5</v>
      </c>
      <c r="D287" s="2">
        <f>'PR-RAS'!E291</f>
        <v>65977.600000000006</v>
      </c>
      <c r="E287" s="2">
        <v>0</v>
      </c>
      <c r="F287" s="2">
        <v>0</v>
      </c>
      <c r="G287" s="3">
        <f t="shared" si="12"/>
        <v>88237.492199999993</v>
      </c>
      <c r="H287" s="3">
        <f t="shared" si="13"/>
        <v>0.89999999999417923</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26227787.880000003</v>
      </c>
      <c r="D295" s="2">
        <f>'PR-RAS'!E299</f>
        <v>29501540.990000002</v>
      </c>
      <c r="E295" s="2">
        <v>0</v>
      </c>
      <c r="F295" s="2">
        <v>0</v>
      </c>
      <c r="G295" s="3">
        <f t="shared" si="12"/>
        <v>25057875.738840003</v>
      </c>
      <c r="H295" s="3">
        <f t="shared" si="13"/>
        <v>0.12999999523162842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4860352.9199999981</v>
      </c>
      <c r="D296" s="2">
        <f>'PR-RAS'!E300</f>
        <v>3453687.9199999981</v>
      </c>
      <c r="E296" s="2">
        <v>0</v>
      </c>
      <c r="F296" s="2">
        <v>0</v>
      </c>
      <c r="G296" s="3">
        <f t="shared" si="12"/>
        <v>3471479.984199998</v>
      </c>
      <c r="H296" s="3">
        <f t="shared" si="13"/>
        <v>0.16000000387430191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1084544.46</v>
      </c>
      <c r="D298" s="2">
        <f>'PR-RAS'!E302</f>
        <v>1131026.18</v>
      </c>
      <c r="E298" s="2">
        <v>0</v>
      </c>
      <c r="F298" s="2">
        <v>0</v>
      </c>
      <c r="G298" s="3">
        <f t="shared" si="12"/>
        <v>993939.25553999993</v>
      </c>
      <c r="H298" s="3">
        <f t="shared" si="13"/>
        <v>0.63999999989755452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543850.97</v>
      </c>
      <c r="D300" s="2">
        <f>'PR-RAS'!E304</f>
        <v>2492815.0299999998</v>
      </c>
      <c r="E300" s="2">
        <v>0</v>
      </c>
      <c r="F300" s="2">
        <v>0</v>
      </c>
      <c r="G300" s="3">
        <f t="shared" si="12"/>
        <v>1653314.8279699998</v>
      </c>
      <c r="H300" s="3">
        <f t="shared" si="13"/>
        <v>5.9999999823048711E-2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44132.68</v>
      </c>
      <c r="D301" s="2">
        <f>'PR-RAS'!E305</f>
        <v>34514.61</v>
      </c>
      <c r="E301" s="2">
        <v>0</v>
      </c>
      <c r="F301" s="2">
        <v>0</v>
      </c>
      <c r="G301" s="3">
        <f t="shared" si="12"/>
        <v>33948.57</v>
      </c>
      <c r="H301" s="3">
        <f t="shared" si="13"/>
        <v>0.70999999999912689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251085.77</v>
      </c>
      <c r="D303" s="2">
        <f>'PR-RAS'!E308</f>
        <v>131939.19999999998</v>
      </c>
      <c r="E303" s="2">
        <v>0</v>
      </c>
      <c r="F303" s="2">
        <v>0</v>
      </c>
      <c r="G303" s="3">
        <f t="shared" si="12"/>
        <v>155519.17933999997</v>
      </c>
      <c r="H303" s="3">
        <f t="shared" si="13"/>
        <v>0.42999999999301508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237292.53</v>
      </c>
      <c r="D304" s="2">
        <f>'PR-RAS'!E309</f>
        <v>119351.67999999999</v>
      </c>
      <c r="E304" s="2">
        <v>0</v>
      </c>
      <c r="F304" s="2">
        <v>0</v>
      </c>
      <c r="G304" s="3">
        <f t="shared" si="12"/>
        <v>144226.75466999999</v>
      </c>
      <c r="H304" s="3">
        <f t="shared" si="13"/>
        <v>0.79000000000814907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237292.53</v>
      </c>
      <c r="D305" s="2">
        <f>'PR-RAS'!E310</f>
        <v>119351.67999999999</v>
      </c>
      <c r="E305" s="2">
        <v>0</v>
      </c>
      <c r="F305" s="2">
        <v>0</v>
      </c>
      <c r="G305" s="3">
        <f t="shared" si="12"/>
        <v>144702.75056000001</v>
      </c>
      <c r="H305" s="3">
        <f t="shared" si="13"/>
        <v>0.79000000000814907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237292.53</v>
      </c>
      <c r="D306" s="2">
        <f>'PR-RAS'!E311</f>
        <v>119351.67999999999</v>
      </c>
      <c r="E306" s="2">
        <v>0</v>
      </c>
      <c r="F306" s="2">
        <v>0</v>
      </c>
      <c r="G306" s="3">
        <f t="shared" si="12"/>
        <v>145178.74645000001</v>
      </c>
      <c r="H306" s="3">
        <f t="shared" si="13"/>
        <v>0.79000000000814907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13793.24</v>
      </c>
      <c r="D316" s="2">
        <f>'PR-RAS'!E321</f>
        <v>12587.52</v>
      </c>
      <c r="E316" s="2">
        <v>0</v>
      </c>
      <c r="F316" s="2">
        <v>0</v>
      </c>
      <c r="G316" s="3">
        <f t="shared" si="12"/>
        <v>12275.0082</v>
      </c>
      <c r="H316" s="3">
        <f t="shared" si="13"/>
        <v>0.71999999999934516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13793.24</v>
      </c>
      <c r="D317" s="2">
        <f>'PR-RAS'!E322</f>
        <v>5587.52</v>
      </c>
      <c r="E317" s="2">
        <v>0</v>
      </c>
      <c r="F317" s="2">
        <v>0</v>
      </c>
      <c r="G317" s="3">
        <f t="shared" si="12"/>
        <v>7889.9764799999994</v>
      </c>
      <c r="H317" s="3">
        <f t="shared" si="13"/>
        <v>0.71999999999934516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13793.24</v>
      </c>
      <c r="D318" s="2">
        <f>'PR-RAS'!E323</f>
        <v>5587.52</v>
      </c>
      <c r="E318" s="2">
        <v>0</v>
      </c>
      <c r="F318" s="2">
        <v>0</v>
      </c>
      <c r="G318" s="3">
        <f t="shared" si="12"/>
        <v>7914.9447599999994</v>
      </c>
      <c r="H318" s="3">
        <f t="shared" si="13"/>
        <v>0.71999999999934516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7000</v>
      </c>
      <c r="E331" s="2">
        <v>0</v>
      </c>
      <c r="F331" s="2">
        <v>0</v>
      </c>
      <c r="G331" s="3">
        <f t="shared" si="12"/>
        <v>4620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7000</v>
      </c>
      <c r="E332" s="2">
        <v>0</v>
      </c>
      <c r="F332" s="2">
        <v>0</v>
      </c>
      <c r="G332" s="3">
        <f t="shared" si="12"/>
        <v>4634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5460944.5700000003</v>
      </c>
      <c r="D355" s="2">
        <f>'PR-RAS'!E360</f>
        <v>13225181.75</v>
      </c>
      <c r="E355" s="2">
        <v>0</v>
      </c>
      <c r="F355" s="2">
        <v>0</v>
      </c>
      <c r="G355" s="3">
        <f t="shared" si="12"/>
        <v>11296603.056779999</v>
      </c>
      <c r="H355" s="3">
        <f t="shared" si="13"/>
        <v>0.67999999970197678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765</v>
      </c>
      <c r="D356" s="2">
        <f>'PR-RAS'!E361</f>
        <v>0</v>
      </c>
      <c r="E356" s="2">
        <v>0</v>
      </c>
      <c r="F356" s="2">
        <v>0</v>
      </c>
      <c r="G356" s="3">
        <f t="shared" si="12"/>
        <v>271.57499999999999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765</v>
      </c>
      <c r="D357" s="2">
        <f>'PR-RAS'!E362</f>
        <v>0</v>
      </c>
      <c r="E357" s="2">
        <v>0</v>
      </c>
      <c r="F357" s="2">
        <v>0</v>
      </c>
      <c r="G357" s="3">
        <f t="shared" si="12"/>
        <v>272.33999999999997</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765</v>
      </c>
      <c r="D358" s="2">
        <f>'PR-RAS'!E363</f>
        <v>0</v>
      </c>
      <c r="E358" s="2">
        <v>0</v>
      </c>
      <c r="F358" s="2">
        <v>0</v>
      </c>
      <c r="G358" s="3">
        <f t="shared" si="12"/>
        <v>273.10499999999996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3029229.7600000002</v>
      </c>
      <c r="D368" s="2">
        <f>'PR-RAS'!E373</f>
        <v>7685622.7300000014</v>
      </c>
      <c r="E368" s="2">
        <v>0</v>
      </c>
      <c r="F368" s="2">
        <v>0</v>
      </c>
      <c r="G368" s="3">
        <f t="shared" si="12"/>
        <v>6752974.4057400012</v>
      </c>
      <c r="H368" s="3">
        <f t="shared" si="13"/>
        <v>0.50999999837949872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1615810.8399999999</v>
      </c>
      <c r="D369" s="2">
        <f>'PR-RAS'!E374</f>
        <v>6238850.2600000007</v>
      </c>
      <c r="E369" s="2">
        <v>0</v>
      </c>
      <c r="F369" s="2">
        <v>0</v>
      </c>
      <c r="G369" s="3">
        <f t="shared" si="12"/>
        <v>5186412.1804800006</v>
      </c>
      <c r="H369" s="3">
        <f t="shared" si="13"/>
        <v>0.42000000085681677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6500</v>
      </c>
      <c r="D370" s="2">
        <f>'PR-RAS'!E375</f>
        <v>0</v>
      </c>
      <c r="E370" s="2">
        <v>0</v>
      </c>
      <c r="F370" s="2">
        <v>0</v>
      </c>
      <c r="G370" s="3">
        <f t="shared" si="12"/>
        <v>2398.5</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620623.19999999995</v>
      </c>
      <c r="D371" s="2">
        <f>'PR-RAS'!E376</f>
        <v>3229648.14</v>
      </c>
      <c r="E371" s="2">
        <v>0</v>
      </c>
      <c r="F371" s="2">
        <v>0</v>
      </c>
      <c r="G371" s="3">
        <f t="shared" si="12"/>
        <v>2619570.2076000003</v>
      </c>
      <c r="H371" s="3">
        <f t="shared" si="13"/>
        <v>0.34000000008381903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983337.64</v>
      </c>
      <c r="D372" s="2">
        <f>'PR-RAS'!E377</f>
        <v>2792944.39</v>
      </c>
      <c r="E372" s="2">
        <v>0</v>
      </c>
      <c r="F372" s="2">
        <v>0</v>
      </c>
      <c r="G372" s="3">
        <f t="shared" si="12"/>
        <v>2437183.0018199999</v>
      </c>
      <c r="H372" s="3">
        <f t="shared" si="13"/>
        <v>0.75000000011641532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5350</v>
      </c>
      <c r="D373" s="2">
        <f>'PR-RAS'!E378</f>
        <v>216257.73</v>
      </c>
      <c r="E373" s="2">
        <v>0</v>
      </c>
      <c r="F373" s="2">
        <v>0</v>
      </c>
      <c r="G373" s="3">
        <f t="shared" si="12"/>
        <v>162885.95112000001</v>
      </c>
      <c r="H373" s="3">
        <f t="shared" si="13"/>
        <v>0.26999999998952262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872009.95</v>
      </c>
      <c r="D374" s="2">
        <f>'PR-RAS'!E379</f>
        <v>841906.62000000011</v>
      </c>
      <c r="E374" s="2">
        <v>0</v>
      </c>
      <c r="F374" s="2">
        <v>0</v>
      </c>
      <c r="G374" s="3">
        <f t="shared" si="12"/>
        <v>953322.0498700001</v>
      </c>
      <c r="H374" s="3">
        <f t="shared" si="13"/>
        <v>0.42999999993480742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470641.81</v>
      </c>
      <c r="D375" s="2">
        <f>'PR-RAS'!E380</f>
        <v>324810.75</v>
      </c>
      <c r="E375" s="2">
        <v>0</v>
      </c>
      <c r="F375" s="2">
        <v>0</v>
      </c>
      <c r="G375" s="3">
        <f t="shared" si="12"/>
        <v>418978.47794000001</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8325.92</v>
      </c>
      <c r="D376" s="2">
        <f>'PR-RAS'!E381</f>
        <v>9651.4</v>
      </c>
      <c r="E376" s="2">
        <v>0</v>
      </c>
      <c r="F376" s="2">
        <v>0</v>
      </c>
      <c r="G376" s="3">
        <f t="shared" si="12"/>
        <v>10360.77</v>
      </c>
      <c r="H376" s="3">
        <f t="shared" si="13"/>
        <v>0.47999999999956344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67353.83</v>
      </c>
      <c r="D377" s="2">
        <f>'PR-RAS'!E382</f>
        <v>117091.57</v>
      </c>
      <c r="E377" s="2">
        <v>0</v>
      </c>
      <c r="F377" s="2">
        <v>0</v>
      </c>
      <c r="G377" s="3">
        <f t="shared" si="12"/>
        <v>113377.90072000001</v>
      </c>
      <c r="H377" s="3">
        <f t="shared" si="13"/>
        <v>0.59999999999126885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72379.16</v>
      </c>
      <c r="D380" s="2">
        <f>'PR-RAS'!E385</f>
        <v>28216</v>
      </c>
      <c r="E380" s="2">
        <v>0</v>
      </c>
      <c r="F380" s="2">
        <v>0</v>
      </c>
      <c r="G380" s="3">
        <f t="shared" si="12"/>
        <v>48819.429640000002</v>
      </c>
      <c r="H380" s="3">
        <f t="shared" si="13"/>
        <v>0.16000000000349246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253309.23</v>
      </c>
      <c r="D381" s="2">
        <f>'PR-RAS'!E386</f>
        <v>362136.9</v>
      </c>
      <c r="E381" s="2">
        <v>0</v>
      </c>
      <c r="F381" s="2">
        <v>0</v>
      </c>
      <c r="G381" s="3">
        <f t="shared" si="12"/>
        <v>371481.5514</v>
      </c>
      <c r="H381" s="3">
        <f t="shared" si="13"/>
        <v>0.32999999998719431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63767.24</v>
      </c>
      <c r="D383" s="2">
        <f>'PR-RAS'!E388</f>
        <v>108543.73</v>
      </c>
      <c r="E383" s="2">
        <v>0</v>
      </c>
      <c r="F383" s="2">
        <v>0</v>
      </c>
      <c r="G383" s="3">
        <f t="shared" si="12"/>
        <v>107286.4954</v>
      </c>
      <c r="H383" s="3">
        <f t="shared" si="13"/>
        <v>0.51000000000203727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63767.24</v>
      </c>
      <c r="D384" s="2">
        <f>'PR-RAS'!E389</f>
        <v>108543.73</v>
      </c>
      <c r="E384" s="2">
        <v>0</v>
      </c>
      <c r="F384" s="2">
        <v>0</v>
      </c>
      <c r="G384" s="3">
        <f t="shared" si="12"/>
        <v>107567.35010000001</v>
      </c>
      <c r="H384" s="3">
        <f t="shared" si="13"/>
        <v>0.51000000000203727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52729.86</v>
      </c>
      <c r="D388" s="2">
        <f>'PR-RAS'!E393</f>
        <v>54425.94</v>
      </c>
      <c r="E388" s="2">
        <v>0</v>
      </c>
      <c r="F388" s="2">
        <v>0</v>
      </c>
      <c r="G388" s="3">
        <f t="shared" si="12"/>
        <v>62532.133379999999</v>
      </c>
      <c r="H388" s="3">
        <f t="shared" si="13"/>
        <v>0.19999999999708962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52129.86</v>
      </c>
      <c r="D389" s="2">
        <f>'PR-RAS'!E394</f>
        <v>53425.94</v>
      </c>
      <c r="E389" s="2">
        <v>0</v>
      </c>
      <c r="F389" s="2">
        <v>0</v>
      </c>
      <c r="G389" s="3">
        <f t="shared" si="12"/>
        <v>61684.915119999998</v>
      </c>
      <c r="H389" s="3">
        <f t="shared" si="13"/>
        <v>0.19999999999708962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600</v>
      </c>
      <c r="D390" s="2">
        <f>'PR-RAS'!E395</f>
        <v>1000</v>
      </c>
      <c r="E390" s="2">
        <v>0</v>
      </c>
      <c r="F390" s="2">
        <v>0</v>
      </c>
      <c r="G390" s="3">
        <f t="shared" si="12"/>
        <v>1011.4</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424911.87</v>
      </c>
      <c r="D396" s="2">
        <f>'PR-RAS'!E401</f>
        <v>441896.18</v>
      </c>
      <c r="E396" s="2">
        <v>0</v>
      </c>
      <c r="F396" s="2">
        <v>0</v>
      </c>
      <c r="G396" s="3">
        <f t="shared" si="12"/>
        <v>516938.17084999999</v>
      </c>
      <c r="H396" s="3">
        <f t="shared" si="13"/>
        <v>0.30999999999767169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1627.75</v>
      </c>
      <c r="D398" s="2">
        <f>'PR-RAS'!E403</f>
        <v>33023.379999999997</v>
      </c>
      <c r="E398" s="2">
        <v>0</v>
      </c>
      <c r="F398" s="2">
        <v>0</v>
      </c>
      <c r="G398" s="3">
        <f t="shared" si="12"/>
        <v>26866.780469999998</v>
      </c>
      <c r="H398" s="3">
        <f t="shared" si="13"/>
        <v>0.62999999999738066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423284.12</v>
      </c>
      <c r="D400" s="2">
        <f>'PR-RAS'!E405</f>
        <v>408872.8</v>
      </c>
      <c r="E400" s="2">
        <v>0</v>
      </c>
      <c r="F400" s="2">
        <v>0</v>
      </c>
      <c r="G400" s="3">
        <f t="shared" si="12"/>
        <v>495170.85828000004</v>
      </c>
      <c r="H400" s="3">
        <f t="shared" si="13"/>
        <v>0.32000000000698492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1000</v>
      </c>
      <c r="D401" s="2">
        <f>'PR-RAS'!E406</f>
        <v>6350</v>
      </c>
      <c r="E401" s="2">
        <v>0</v>
      </c>
      <c r="F401" s="2">
        <v>0</v>
      </c>
      <c r="G401" s="3">
        <f t="shared" si="12"/>
        <v>5480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1000</v>
      </c>
      <c r="D402" s="2">
        <f>'PR-RAS'!E407</f>
        <v>6350</v>
      </c>
      <c r="E402" s="2">
        <v>0</v>
      </c>
      <c r="F402" s="2">
        <v>0</v>
      </c>
      <c r="G402" s="3">
        <f t="shared" si="12"/>
        <v>5493.7000000000007</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1000</v>
      </c>
      <c r="D404" s="2">
        <f>'PR-RAS'!E409</f>
        <v>6350</v>
      </c>
      <c r="E404" s="2">
        <v>0</v>
      </c>
      <c r="F404" s="2">
        <v>0</v>
      </c>
      <c r="G404" s="3">
        <f t="shared" si="12"/>
        <v>5521.1</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2429949.81</v>
      </c>
      <c r="D407" s="2">
        <f>'PR-RAS'!E412</f>
        <v>5533209.0199999996</v>
      </c>
      <c r="E407" s="2">
        <v>0</v>
      </c>
      <c r="F407" s="2">
        <v>0</v>
      </c>
      <c r="G407" s="3">
        <f t="shared" si="12"/>
        <v>5479525.3470999999</v>
      </c>
      <c r="H407" s="3">
        <f t="shared" si="13"/>
        <v>0.20999999949708581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2269283.62</v>
      </c>
      <c r="D408" s="2">
        <f>'PR-RAS'!E413</f>
        <v>5533209.0199999996</v>
      </c>
      <c r="E408" s="2">
        <v>0</v>
      </c>
      <c r="F408" s="2">
        <v>0</v>
      </c>
      <c r="G408" s="3">
        <f t="shared" si="12"/>
        <v>5427630.5756199993</v>
      </c>
      <c r="H408" s="3">
        <f t="shared" si="13"/>
        <v>0.39999999944120646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79663.25</v>
      </c>
      <c r="D409" s="2">
        <f>'PR-RAS'!E414</f>
        <v>0</v>
      </c>
      <c r="E409" s="2">
        <v>0</v>
      </c>
      <c r="F409" s="2">
        <v>0</v>
      </c>
      <c r="G409" s="3">
        <f t="shared" si="12"/>
        <v>32502.605999999996</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81002.94</v>
      </c>
      <c r="D411" s="2">
        <f>'PR-RAS'!E416</f>
        <v>0</v>
      </c>
      <c r="E411" s="2">
        <v>0</v>
      </c>
      <c r="F411" s="2">
        <v>0</v>
      </c>
      <c r="G411" s="3">
        <f t="shared" si="12"/>
        <v>33211.205399999999</v>
      </c>
      <c r="H411" s="3">
        <f t="shared" si="13"/>
        <v>5.9999999997671694E-2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5209858.8000000007</v>
      </c>
      <c r="D413" s="2">
        <f>'PR-RAS'!E418</f>
        <v>13093242.550000001</v>
      </c>
      <c r="E413" s="2">
        <v>0</v>
      </c>
      <c r="F413" s="2">
        <v>0</v>
      </c>
      <c r="G413" s="3">
        <f t="shared" si="12"/>
        <v>12935293.686799999</v>
      </c>
      <c r="H413" s="3">
        <f t="shared" si="13"/>
        <v>0.64999999850988388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153247.96</v>
      </c>
      <c r="D415" s="2">
        <f>'PR-RAS'!E420</f>
        <v>1877789.94</v>
      </c>
      <c r="E415" s="2">
        <v>0</v>
      </c>
      <c r="F415" s="2">
        <v>0</v>
      </c>
      <c r="G415" s="3">
        <f t="shared" si="12"/>
        <v>1618254.7257599998</v>
      </c>
      <c r="H415" s="3">
        <f t="shared" si="13"/>
        <v>0.10000000006402843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62060.85</v>
      </c>
      <c r="D416" s="2">
        <f>'PR-RAS'!E421</f>
        <v>53601.05</v>
      </c>
      <c r="E416" s="2">
        <v>0</v>
      </c>
      <c r="F416" s="2">
        <v>0</v>
      </c>
      <c r="G416" s="3">
        <f t="shared" si="12"/>
        <v>70244.124250000008</v>
      </c>
      <c r="H416" s="3">
        <f t="shared" si="13"/>
        <v>0.20000000000436557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31339226.57</v>
      </c>
      <c r="D417" s="2">
        <f>'PR-RAS'!E422</f>
        <v>33087168.109999999</v>
      </c>
      <c r="E417" s="2">
        <v>0</v>
      </c>
      <c r="F417" s="2">
        <v>0</v>
      </c>
      <c r="G417" s="3">
        <f t="shared" si="12"/>
        <v>40565642.120639995</v>
      </c>
      <c r="H417" s="3">
        <f t="shared" si="13"/>
        <v>0.53999999910593033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31688732.450000003</v>
      </c>
      <c r="D418" s="2">
        <f>'PR-RAS'!E423</f>
        <v>42726722.740000002</v>
      </c>
      <c r="E418" s="2">
        <v>0</v>
      </c>
      <c r="F418" s="2">
        <v>0</v>
      </c>
      <c r="G418" s="3">
        <f t="shared" si="12"/>
        <v>48848288.19681</v>
      </c>
      <c r="H418" s="3">
        <f t="shared" si="13"/>
        <v>0.71000000089406967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349505.88000000268</v>
      </c>
      <c r="D420" s="2">
        <f>'PR-RAS'!E425</f>
        <v>9639554.6300000027</v>
      </c>
      <c r="E420" s="2">
        <v>0</v>
      </c>
      <c r="F420" s="2">
        <v>0</v>
      </c>
      <c r="G420" s="3">
        <f t="shared" si="12"/>
        <v>8224389.7436600029</v>
      </c>
      <c r="H420" s="3">
        <f t="shared" si="13"/>
        <v>0.48999999463558197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931296.5</v>
      </c>
      <c r="D421" s="2">
        <f>'PR-RAS'!E426</f>
        <v>0</v>
      </c>
      <c r="E421" s="2">
        <v>0</v>
      </c>
      <c r="F421" s="2">
        <v>0</v>
      </c>
      <c r="G421" s="3">
        <f t="shared" si="12"/>
        <v>391144.52999999997</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746763.76</v>
      </c>
      <c r="E422" s="2">
        <v>0</v>
      </c>
      <c r="F422" s="2">
        <v>0</v>
      </c>
      <c r="G422" s="3">
        <f t="shared" si="12"/>
        <v>628775.08591999998</v>
      </c>
      <c r="H422" s="3">
        <f t="shared" si="13"/>
        <v>0.23999999999068677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605911.81999999995</v>
      </c>
      <c r="D423" s="2">
        <f>'PR-RAS'!E428</f>
        <v>2546416.0799999996</v>
      </c>
      <c r="E423" s="2">
        <v>0</v>
      </c>
      <c r="F423" s="2">
        <v>0</v>
      </c>
      <c r="G423" s="3">
        <f t="shared" si="12"/>
        <v>2404869.9595599999</v>
      </c>
      <c r="H423" s="3">
        <f t="shared" si="13"/>
        <v>0.25999999966006726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746583.52</v>
      </c>
      <c r="D424" s="2">
        <f>'PR-RAS'!E430</f>
        <v>6695404.9100000001</v>
      </c>
      <c r="E424" s="2">
        <v>0</v>
      </c>
      <c r="F424" s="2">
        <v>0</v>
      </c>
      <c r="G424" s="3">
        <f t="shared" si="12"/>
        <v>5980117.3828199999</v>
      </c>
      <c r="H424" s="3">
        <f t="shared" si="13"/>
        <v>0.56999999983236194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3583.52</v>
      </c>
      <c r="D425" s="2">
        <f>'PR-RAS'!E431</f>
        <v>0</v>
      </c>
      <c r="E425" s="2">
        <v>0</v>
      </c>
      <c r="F425" s="2">
        <v>0</v>
      </c>
      <c r="G425" s="3">
        <f t="shared" si="12"/>
        <v>1519.41248</v>
      </c>
      <c r="H425" s="3">
        <f t="shared" si="13"/>
        <v>0.48000000000001819</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3583.52</v>
      </c>
      <c r="D431" s="2">
        <f>'PR-RAS'!E437</f>
        <v>0</v>
      </c>
      <c r="E431" s="2">
        <v>0</v>
      </c>
      <c r="F431" s="2">
        <v>0</v>
      </c>
      <c r="G431" s="3">
        <f t="shared" si="12"/>
        <v>1540.9135999999999</v>
      </c>
      <c r="H431" s="3">
        <f t="shared" si="13"/>
        <v>0.48000000000001819</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3583.52</v>
      </c>
      <c r="D432" s="2">
        <f>'PR-RAS'!E438</f>
        <v>0</v>
      </c>
      <c r="E432" s="2">
        <v>0</v>
      </c>
      <c r="F432" s="2">
        <v>0</v>
      </c>
      <c r="G432" s="3">
        <f t="shared" si="12"/>
        <v>1544.49712</v>
      </c>
      <c r="H432" s="3">
        <f t="shared" si="13"/>
        <v>0.48000000000001819</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743000</v>
      </c>
      <c r="D485" s="2">
        <f>'PR-RAS'!E491</f>
        <v>6695404.9100000001</v>
      </c>
      <c r="E485" s="2">
        <v>0</v>
      </c>
      <c r="F485" s="2">
        <v>0</v>
      </c>
      <c r="G485" s="3">
        <f t="shared" si="12"/>
        <v>6840763.9528799998</v>
      </c>
      <c r="H485" s="3">
        <f t="shared" si="13"/>
        <v>8.9999999850988388E-2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743000</v>
      </c>
      <c r="D491" s="2">
        <f>'PR-RAS'!E497</f>
        <v>6695404.9100000001</v>
      </c>
      <c r="E491" s="2">
        <v>0</v>
      </c>
      <c r="F491" s="2">
        <v>0</v>
      </c>
      <c r="G491" s="3">
        <f t="shared" si="12"/>
        <v>6925566.8118000003</v>
      </c>
      <c r="H491" s="3">
        <f t="shared" si="13"/>
        <v>8.9999999850988388E-2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743000</v>
      </c>
      <c r="D492" s="2">
        <f>'PR-RAS'!E498</f>
        <v>6695404.9100000001</v>
      </c>
      <c r="E492" s="2">
        <v>0</v>
      </c>
      <c r="F492" s="2">
        <v>0</v>
      </c>
      <c r="G492" s="3">
        <f t="shared" si="12"/>
        <v>6939700.6216200003</v>
      </c>
      <c r="H492" s="3">
        <f t="shared" si="13"/>
        <v>8.9999999850988388E-2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1091661.6499999999</v>
      </c>
      <c r="D529" s="2">
        <f>'PR-RAS'!E535</f>
        <v>1023778.74</v>
      </c>
      <c r="E529" s="2">
        <v>0</v>
      </c>
      <c r="F529" s="2">
        <v>0</v>
      </c>
      <c r="G529" s="3">
        <f t="shared" ref="G529:G836" si="14">(B529/1000)*(C529*1+D529*2)</f>
        <v>1657507.7006399999</v>
      </c>
      <c r="H529" s="3">
        <f t="shared" ref="H529:H836" si="15">ABS(C529-ROUND(C529,0))+ABS(D529-ROUND(D529,0))</f>
        <v>0.61000000010244548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66000</v>
      </c>
      <c r="D578" s="2">
        <f>'PR-RAS'!E584</f>
        <v>2227.98</v>
      </c>
      <c r="E578" s="2">
        <v>0</v>
      </c>
      <c r="F578" s="2">
        <v>0</v>
      </c>
      <c r="G578" s="3">
        <f t="shared" si="14"/>
        <v>40653.088920000002</v>
      </c>
      <c r="H578" s="3">
        <f t="shared" si="15"/>
        <v>1.999999999998181E-2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66000</v>
      </c>
      <c r="D583" s="2">
        <f>'PR-RAS'!E589</f>
        <v>0</v>
      </c>
      <c r="E583" s="2">
        <v>0</v>
      </c>
      <c r="F583" s="2">
        <v>0</v>
      </c>
      <c r="G583" s="3">
        <f t="shared" si="14"/>
        <v>38412</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66000</v>
      </c>
      <c r="D584" s="2">
        <f>'PR-RAS'!E590</f>
        <v>0</v>
      </c>
      <c r="E584" s="2">
        <v>0</v>
      </c>
      <c r="F584" s="2">
        <v>0</v>
      </c>
      <c r="G584" s="3">
        <f t="shared" si="14"/>
        <v>38478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2227.98</v>
      </c>
      <c r="E588" s="2">
        <v>0</v>
      </c>
      <c r="F588" s="2">
        <v>0</v>
      </c>
      <c r="G588" s="3">
        <f t="shared" si="14"/>
        <v>2615.6485199999997</v>
      </c>
      <c r="H588" s="3">
        <f t="shared" si="15"/>
        <v>1.999999999998181E-2</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2227.98</v>
      </c>
      <c r="E589" s="2">
        <v>0</v>
      </c>
      <c r="F589" s="2">
        <v>0</v>
      </c>
      <c r="G589" s="3">
        <f t="shared" si="14"/>
        <v>2620.10448</v>
      </c>
      <c r="H589" s="3">
        <f t="shared" si="15"/>
        <v>1.999999999998181E-2</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1025661.6499999999</v>
      </c>
      <c r="D591" s="2">
        <f>'PR-RAS'!E597</f>
        <v>1021550.76</v>
      </c>
      <c r="E591" s="2">
        <v>0</v>
      </c>
      <c r="F591" s="2">
        <v>0</v>
      </c>
      <c r="G591" s="3">
        <f t="shared" si="14"/>
        <v>1810570.2703</v>
      </c>
      <c r="H591" s="3">
        <f t="shared" si="15"/>
        <v>0.59000000008381903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114424.56</v>
      </c>
      <c r="D597" s="2">
        <f>'PR-RAS'!E603</f>
        <v>263024.64000000001</v>
      </c>
      <c r="E597" s="2">
        <v>0</v>
      </c>
      <c r="F597" s="2">
        <v>0</v>
      </c>
      <c r="G597" s="3">
        <f t="shared" si="14"/>
        <v>381722.40864000004</v>
      </c>
      <c r="H597" s="3">
        <f t="shared" si="15"/>
        <v>0.79999999998835847</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114424.56</v>
      </c>
      <c r="D598" s="2">
        <f>'PR-RAS'!E604</f>
        <v>263024.64000000001</v>
      </c>
      <c r="E598" s="2">
        <v>0</v>
      </c>
      <c r="F598" s="2">
        <v>0</v>
      </c>
      <c r="G598" s="3">
        <f t="shared" si="14"/>
        <v>382362.88248000003</v>
      </c>
      <c r="H598" s="3">
        <f t="shared" si="15"/>
        <v>0.79999999998835847</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911237.09</v>
      </c>
      <c r="D603" s="2">
        <f>'PR-RAS'!E609</f>
        <v>758526.12</v>
      </c>
      <c r="E603" s="2">
        <v>0</v>
      </c>
      <c r="F603" s="2">
        <v>0</v>
      </c>
      <c r="G603" s="3">
        <f t="shared" si="14"/>
        <v>1461830.1766599999</v>
      </c>
      <c r="H603" s="3">
        <f t="shared" si="15"/>
        <v>0.2099999999627471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911237.09</v>
      </c>
      <c r="D604" s="2">
        <f>'PR-RAS'!E610</f>
        <v>758526.12</v>
      </c>
      <c r="E604" s="2">
        <v>0</v>
      </c>
      <c r="F604" s="2">
        <v>0</v>
      </c>
      <c r="G604" s="3">
        <f t="shared" si="14"/>
        <v>1464258.4659899999</v>
      </c>
      <c r="H604" s="3">
        <f t="shared" si="15"/>
        <v>0.2099999999627471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5671626.1699999999</v>
      </c>
      <c r="E633" s="2">
        <v>0</v>
      </c>
      <c r="F633" s="2">
        <v>0</v>
      </c>
      <c r="G633" s="3">
        <f t="shared" si="14"/>
        <v>7168935.4788800003</v>
      </c>
      <c r="H633" s="3">
        <f t="shared" si="15"/>
        <v>0.16999999992549419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345078.12999999989</v>
      </c>
      <c r="D634" s="2">
        <f>'PR-RAS'!E640</f>
        <v>0</v>
      </c>
      <c r="E634" s="2">
        <v>0</v>
      </c>
      <c r="F634" s="2">
        <v>0</v>
      </c>
      <c r="G634" s="3">
        <f t="shared" si="14"/>
        <v>218434.45628999994</v>
      </c>
      <c r="H634" s="3">
        <f t="shared" si="15"/>
        <v>0.12999999988824129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196564.06</v>
      </c>
      <c r="D636" s="2">
        <f>'PR-RAS'!E642</f>
        <v>196564.06</v>
      </c>
      <c r="E636" s="2">
        <v>0</v>
      </c>
      <c r="F636" s="2">
        <v>0</v>
      </c>
      <c r="G636" s="3">
        <f t="shared" si="14"/>
        <v>374454.53429999994</v>
      </c>
      <c r="H636" s="3">
        <f t="shared" si="15"/>
        <v>0.11999999999534339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32085810.09</v>
      </c>
      <c r="D637" s="2">
        <f>'PR-RAS'!E643</f>
        <v>39782573.019999996</v>
      </c>
      <c r="E637" s="2">
        <v>0</v>
      </c>
      <c r="F637" s="2">
        <v>0</v>
      </c>
      <c r="G637" s="3">
        <f t="shared" si="14"/>
        <v>71010008.098680004</v>
      </c>
      <c r="H637" s="3">
        <f t="shared" si="15"/>
        <v>0.10999999567866325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32780394.100000001</v>
      </c>
      <c r="D638" s="2">
        <f>'PR-RAS'!E644</f>
        <v>43750501.480000004</v>
      </c>
      <c r="E638" s="2">
        <v>0</v>
      </c>
      <c r="F638" s="2">
        <v>0</v>
      </c>
      <c r="G638" s="3">
        <f t="shared" si="14"/>
        <v>76619249.927220002</v>
      </c>
      <c r="H638" s="3">
        <f t="shared" si="15"/>
        <v>0.58000000566244125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694584.01000000164</v>
      </c>
      <c r="D640" s="2">
        <f>'PR-RAS'!E646</f>
        <v>3967928.4600000083</v>
      </c>
      <c r="E640" s="2">
        <v>0</v>
      </c>
      <c r="F640" s="2">
        <v>0</v>
      </c>
      <c r="G640" s="3">
        <f t="shared" si="14"/>
        <v>5514851.7542700116</v>
      </c>
      <c r="H640" s="3">
        <f t="shared" si="15"/>
        <v>0.470000009983778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734732.44</v>
      </c>
      <c r="D641" s="2">
        <f>'PR-RAS'!E647</f>
        <v>0</v>
      </c>
      <c r="E641" s="2">
        <v>0</v>
      </c>
      <c r="F641" s="2">
        <v>0</v>
      </c>
      <c r="G641" s="3">
        <f t="shared" si="14"/>
        <v>470228.76159999997</v>
      </c>
      <c r="H641" s="3">
        <f t="shared" si="15"/>
        <v>0.43999999994412065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943327.82000000007</v>
      </c>
      <c r="E642" s="2">
        <v>0</v>
      </c>
      <c r="F642" s="2">
        <v>0</v>
      </c>
      <c r="G642" s="3">
        <f t="shared" si="14"/>
        <v>1209346.2652400001</v>
      </c>
      <c r="H642" s="3">
        <f t="shared" si="15"/>
        <v>0.17999999993480742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40148.429999998305</v>
      </c>
      <c r="D643" s="2">
        <f>'PR-RAS'!E649</f>
        <v>0</v>
      </c>
      <c r="E643" s="2">
        <v>0</v>
      </c>
      <c r="F643" s="2">
        <v>0</v>
      </c>
      <c r="G643" s="3">
        <f t="shared" si="14"/>
        <v>25775.292059998912</v>
      </c>
      <c r="H643" s="3">
        <f t="shared" si="15"/>
        <v>0.42999999830499291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4911256.2800000086</v>
      </c>
      <c r="E644" s="2">
        <v>0</v>
      </c>
      <c r="F644" s="2">
        <v>0</v>
      </c>
      <c r="G644" s="3">
        <f t="shared" si="14"/>
        <v>6315875.5760800112</v>
      </c>
      <c r="H644" s="3">
        <f t="shared" si="15"/>
        <v>0.28000000864267349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641480.43000000005</v>
      </c>
      <c r="D645" s="2">
        <f>'PR-RAS'!E651</f>
        <v>3701.68</v>
      </c>
      <c r="E645" s="2">
        <v>0</v>
      </c>
      <c r="F645" s="2">
        <v>0</v>
      </c>
      <c r="G645" s="3">
        <f t="shared" si="14"/>
        <v>417881.16076000006</v>
      </c>
      <c r="H645" s="3">
        <f t="shared" si="15"/>
        <v>0.75000000005138645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2341487.4300000002</v>
      </c>
      <c r="D646" s="2">
        <f>'PR-RAS'!E653</f>
        <v>2522730.81</v>
      </c>
      <c r="E646" s="2">
        <v>0</v>
      </c>
      <c r="F646" s="2">
        <v>0</v>
      </c>
      <c r="G646" s="3">
        <f t="shared" si="14"/>
        <v>4764582.1372500006</v>
      </c>
      <c r="H646" s="3">
        <f t="shared" si="15"/>
        <v>0.62000000011175871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26360836.199999999</v>
      </c>
      <c r="D647" s="2">
        <f>'PR-RAS'!E654</f>
        <v>35902064.829999998</v>
      </c>
      <c r="E647" s="2">
        <v>0</v>
      </c>
      <c r="F647" s="2">
        <v>0</v>
      </c>
      <c r="G647" s="3">
        <f t="shared" si="14"/>
        <v>63414567.945560001</v>
      </c>
      <c r="H647" s="3">
        <f t="shared" si="15"/>
        <v>0.37000000104308128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26179592.82</v>
      </c>
      <c r="D648" s="2">
        <f>'PR-RAS'!E655</f>
        <v>37064193.630000003</v>
      </c>
      <c r="E648" s="2">
        <v>0</v>
      </c>
      <c r="F648" s="2">
        <v>0</v>
      </c>
      <c r="G648" s="3">
        <f t="shared" si="14"/>
        <v>64899263.111760013</v>
      </c>
      <c r="H648" s="3">
        <f t="shared" si="15"/>
        <v>0.54999999701976776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2522730.8099999987</v>
      </c>
      <c r="D649" s="2">
        <f>'PR-RAS'!E656</f>
        <v>1360602.0099999979</v>
      </c>
      <c r="E649" s="2">
        <v>0</v>
      </c>
      <c r="F649" s="2">
        <v>0</v>
      </c>
      <c r="G649" s="3">
        <f t="shared" si="14"/>
        <v>3398069.7698399965</v>
      </c>
      <c r="H649" s="3">
        <f t="shared" si="15"/>
        <v>0.19999999925494194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58</v>
      </c>
      <c r="D650" s="2">
        <f>'PR-RAS'!E657</f>
        <v>64</v>
      </c>
      <c r="E650" s="2">
        <v>0</v>
      </c>
      <c r="F650" s="2">
        <v>0</v>
      </c>
      <c r="G650" s="3">
        <f t="shared" si="14"/>
        <v>120.714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504</v>
      </c>
      <c r="D651" s="2">
        <f>'PR-RAS'!E658</f>
        <v>533</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54</v>
      </c>
      <c r="D652" s="2">
        <f>'PR-RAS'!E659</f>
        <v>59</v>
      </c>
      <c r="E652" s="2">
        <v>0</v>
      </c>
      <c r="F652" s="2">
        <v>0</v>
      </c>
      <c r="G652" s="3">
        <f t="shared" si="14"/>
        <v>111.97200000000001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474</v>
      </c>
      <c r="D653" s="2">
        <f>'PR-RAS'!E660</f>
        <v>469</v>
      </c>
      <c r="E653" s="2">
        <v>0</v>
      </c>
      <c r="F653" s="2">
        <v>0</v>
      </c>
      <c r="G653" s="3">
        <f t="shared" si="14"/>
        <v>920.62400000000002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11449.46</v>
      </c>
      <c r="D655" s="2">
        <f>'PR-RAS'!E662</f>
        <v>18235.84</v>
      </c>
      <c r="E655" s="2">
        <v>0</v>
      </c>
      <c r="F655" s="2">
        <v>0</v>
      </c>
      <c r="G655" s="3">
        <f t="shared" si="14"/>
        <v>31340.42556</v>
      </c>
      <c r="H655" s="3">
        <f t="shared" si="15"/>
        <v>0.61999999999898137</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75610.759999999995</v>
      </c>
      <c r="E656" s="2">
        <v>0</v>
      </c>
      <c r="F656" s="2">
        <v>0</v>
      </c>
      <c r="G656" s="3">
        <f t="shared" ref="G656:G657" si="16">(B656/1000)*(C656*1+D656*2)</f>
        <v>99050.095600000001</v>
      </c>
      <c r="H656" s="3">
        <f t="shared" ref="H656:H657" si="17">ABS(C656-ROUND(C656,0))+ABS(D656-ROUND(D656,0))</f>
        <v>0.24000000000523869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366991.21</v>
      </c>
      <c r="D657" s="2">
        <f>'PR-RAS'!E664</f>
        <v>369008.49</v>
      </c>
      <c r="E657" s="2">
        <v>0</v>
      </c>
      <c r="F657" s="2">
        <v>0</v>
      </c>
      <c r="G657" s="3">
        <f t="shared" si="16"/>
        <v>724885.37263999996</v>
      </c>
      <c r="H657" s="3">
        <f t="shared" si="17"/>
        <v>0.70000000001164153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21.86</v>
      </c>
      <c r="D660" s="2">
        <f>'PR-RAS'!E667</f>
        <v>0</v>
      </c>
      <c r="E660" s="2">
        <v>0</v>
      </c>
      <c r="F660" s="2">
        <v>0</v>
      </c>
      <c r="G660" s="3">
        <f t="shared" si="14"/>
        <v>14.40574</v>
      </c>
      <c r="H660" s="3">
        <f t="shared" si="15"/>
        <v>0.14000000000000057</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738706.18</v>
      </c>
      <c r="D662" s="2">
        <f>'PR-RAS'!E669</f>
        <v>808</v>
      </c>
      <c r="E662" s="2">
        <v>0</v>
      </c>
      <c r="F662" s="2">
        <v>0</v>
      </c>
      <c r="G662" s="3">
        <f t="shared" si="14"/>
        <v>489352.96098000003</v>
      </c>
      <c r="H662" s="3">
        <f t="shared" si="15"/>
        <v>0.18000000005122274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17111.16</v>
      </c>
      <c r="E663" s="2">
        <v>0</v>
      </c>
      <c r="F663" s="2">
        <v>0</v>
      </c>
      <c r="G663" s="3">
        <f t="shared" si="14"/>
        <v>22655.17584</v>
      </c>
      <c r="H663" s="3">
        <f t="shared" si="15"/>
        <v>0.15999999999985448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753753.11</v>
      </c>
      <c r="D666" s="2">
        <f>'PR-RAS'!E673</f>
        <v>551326.30000000005</v>
      </c>
      <c r="E666" s="2">
        <v>0</v>
      </c>
      <c r="F666" s="2">
        <v>0</v>
      </c>
      <c r="G666" s="3">
        <f t="shared" si="14"/>
        <v>1234509.79715</v>
      </c>
      <c r="H666" s="3">
        <f t="shared" si="15"/>
        <v>0.41000000003259629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21386.18</v>
      </c>
      <c r="D670" s="2">
        <f>'PR-RAS'!E677</f>
        <v>74519.59</v>
      </c>
      <c r="E670" s="2">
        <v>0</v>
      </c>
      <c r="F670" s="2">
        <v>0</v>
      </c>
      <c r="G670" s="3">
        <f t="shared" si="14"/>
        <v>114014.56584</v>
      </c>
      <c r="H670" s="3">
        <f t="shared" si="15"/>
        <v>0.5900000000037835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8250</v>
      </c>
      <c r="D671" s="2">
        <f>'PR-RAS'!E678</f>
        <v>2600</v>
      </c>
      <c r="E671" s="2">
        <v>0</v>
      </c>
      <c r="F671" s="2">
        <v>0</v>
      </c>
      <c r="G671" s="3">
        <f t="shared" si="14"/>
        <v>9011.5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131663.20000000001</v>
      </c>
      <c r="D674" s="2">
        <f>'PR-RAS'!E681</f>
        <v>75355.55</v>
      </c>
      <c r="E674" s="2">
        <v>0</v>
      </c>
      <c r="F674" s="2">
        <v>0</v>
      </c>
      <c r="G674" s="3">
        <f t="shared" si="14"/>
        <v>190037.90390000003</v>
      </c>
      <c r="H674" s="3">
        <f t="shared" si="15"/>
        <v>0.65000000000873115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8488601.7699999996</v>
      </c>
      <c r="D676" s="2">
        <f>'PR-RAS'!E683</f>
        <v>9089026.5099999998</v>
      </c>
      <c r="E676" s="2">
        <v>0</v>
      </c>
      <c r="F676" s="2">
        <v>0</v>
      </c>
      <c r="G676" s="3">
        <f t="shared" si="14"/>
        <v>17999991.98325</v>
      </c>
      <c r="H676" s="3">
        <f t="shared" si="15"/>
        <v>0.72000000067055225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4803.53</v>
      </c>
      <c r="D677" s="2">
        <f>'PR-RAS'!E684</f>
        <v>6781.4</v>
      </c>
      <c r="E677" s="2">
        <v>0</v>
      </c>
      <c r="F677" s="2">
        <v>0</v>
      </c>
      <c r="G677" s="3">
        <f t="shared" si="14"/>
        <v>12415.639079999999</v>
      </c>
      <c r="H677" s="3">
        <f t="shared" si="15"/>
        <v>0.86999999999989086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437413.45</v>
      </c>
      <c r="D678" s="2">
        <f>'PR-RAS'!E685</f>
        <v>233062.3</v>
      </c>
      <c r="E678" s="2">
        <v>0</v>
      </c>
      <c r="F678" s="2">
        <v>0</v>
      </c>
      <c r="G678" s="3">
        <f t="shared" si="14"/>
        <v>611695.25985000003</v>
      </c>
      <c r="H678" s="3">
        <f t="shared" si="15"/>
        <v>0.75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438475.7</v>
      </c>
      <c r="D695" s="2">
        <f>'PR-RAS'!E702</f>
        <v>444568.39</v>
      </c>
      <c r="E695" s="2">
        <v>0</v>
      </c>
      <c r="F695" s="2">
        <v>0</v>
      </c>
      <c r="G695" s="3">
        <f t="shared" si="14"/>
        <v>921363.06111999997</v>
      </c>
      <c r="H695" s="3">
        <f t="shared" si="15"/>
        <v>0.69000000000232831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5020.2</v>
      </c>
      <c r="E697" s="2">
        <v>0</v>
      </c>
      <c r="F697" s="2">
        <v>0</v>
      </c>
      <c r="G697" s="3">
        <f t="shared" si="14"/>
        <v>6988.1183999999994</v>
      </c>
      <c r="H697" s="3">
        <f t="shared" si="15"/>
        <v>0.1999999999998181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1775842.98</v>
      </c>
      <c r="D699" s="2">
        <f>'PR-RAS'!E706</f>
        <v>2712780.37</v>
      </c>
      <c r="E699" s="2">
        <v>0</v>
      </c>
      <c r="F699" s="2">
        <v>0</v>
      </c>
      <c r="G699" s="3">
        <f t="shared" si="14"/>
        <v>5026579.7965599997</v>
      </c>
      <c r="H699" s="3">
        <f t="shared" si="15"/>
        <v>0.39000000013038516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32188.33</v>
      </c>
      <c r="D704" s="2">
        <f>'PR-RAS'!E711</f>
        <v>81098.929999999993</v>
      </c>
      <c r="E704" s="2">
        <v>0</v>
      </c>
      <c r="F704" s="2">
        <v>0</v>
      </c>
      <c r="G704" s="3">
        <f t="shared" ref="G704:G707" si="20">(B704/1000)*(C704*1+D704*2)</f>
        <v>136653.49156999998</v>
      </c>
      <c r="H704" s="3">
        <f t="shared" ref="H704:H707" si="21">ABS(C704-ROUND(C704,0))+ABS(D704-ROUND(D704,0))</f>
        <v>0.40000000000873115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2299.5100000000002</v>
      </c>
      <c r="D705" s="2">
        <f>'PR-RAS'!E712</f>
        <v>2779.97</v>
      </c>
      <c r="E705" s="2">
        <v>0</v>
      </c>
      <c r="F705" s="2">
        <v>0</v>
      </c>
      <c r="G705" s="3">
        <f t="shared" si="20"/>
        <v>5533.0527999999995</v>
      </c>
      <c r="H705" s="3">
        <f t="shared" si="21"/>
        <v>0.51999999999998181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4297</v>
      </c>
      <c r="D715" s="2">
        <f>'PR-RAS'!E722</f>
        <v>4152.78</v>
      </c>
      <c r="E715" s="2">
        <v>0</v>
      </c>
      <c r="F715" s="2">
        <v>0</v>
      </c>
      <c r="G715" s="3">
        <f t="shared" ref="G715:G716" si="22">(B715/1000)*(C715*1+D715*2)</f>
        <v>8998.2278399999996</v>
      </c>
      <c r="H715" s="3">
        <f t="shared" ref="H715:H716" si="23">ABS(C715-ROUND(C715,0))+ABS(D715-ROUND(D715,0))</f>
        <v>0.22000000000025466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780349.79</v>
      </c>
      <c r="D717" s="2">
        <f>'PR-RAS'!E724</f>
        <v>817953.14</v>
      </c>
      <c r="E717" s="2">
        <v>0</v>
      </c>
      <c r="F717" s="2">
        <v>0</v>
      </c>
      <c r="G717" s="3">
        <f t="shared" si="14"/>
        <v>1730039.3461200001</v>
      </c>
      <c r="H717" s="3">
        <f t="shared" si="15"/>
        <v>0.34999999997671694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17385.419999999998</v>
      </c>
      <c r="D719" s="2">
        <f>'PR-RAS'!E726</f>
        <v>17316.72</v>
      </c>
      <c r="E719" s="2">
        <v>0</v>
      </c>
      <c r="F719" s="2">
        <v>0</v>
      </c>
      <c r="G719" s="3">
        <f t="shared" si="14"/>
        <v>37349.54148</v>
      </c>
      <c r="H719" s="3">
        <f t="shared" si="15"/>
        <v>0.69999999999708962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39434.17</v>
      </c>
      <c r="D725" s="2">
        <f>'PR-RAS'!E732</f>
        <v>58653.24</v>
      </c>
      <c r="E725" s="2">
        <v>0</v>
      </c>
      <c r="F725" s="2">
        <v>0</v>
      </c>
      <c r="G725" s="3">
        <f t="shared" si="14"/>
        <v>113480.2306</v>
      </c>
      <c r="H725" s="3">
        <f t="shared" si="15"/>
        <v>0.4099999999962165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30384.560000000001</v>
      </c>
      <c r="D726" s="2">
        <f>'PR-RAS'!E733</f>
        <v>34336.57</v>
      </c>
      <c r="E726" s="2">
        <v>0</v>
      </c>
      <c r="F726" s="2">
        <v>0</v>
      </c>
      <c r="G726" s="3">
        <f t="shared" si="14"/>
        <v>71816.83249999999</v>
      </c>
      <c r="H726" s="3">
        <f t="shared" si="15"/>
        <v>0.86999999999898137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325791.31</v>
      </c>
      <c r="D727" s="2">
        <f>'PR-RAS'!E734</f>
        <v>354151.47</v>
      </c>
      <c r="E727" s="2">
        <v>0</v>
      </c>
      <c r="F727" s="2">
        <v>0</v>
      </c>
      <c r="G727" s="3">
        <f t="shared" si="14"/>
        <v>750752.42550000001</v>
      </c>
      <c r="H727" s="3">
        <f t="shared" si="15"/>
        <v>0.77999999996973202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440.71</v>
      </c>
      <c r="D728" s="2">
        <f>'PR-RAS'!E735</f>
        <v>453.84</v>
      </c>
      <c r="E728" s="2">
        <v>0</v>
      </c>
      <c r="F728" s="2">
        <v>0</v>
      </c>
      <c r="G728" s="3">
        <f t="shared" si="14"/>
        <v>980.27952999999991</v>
      </c>
      <c r="H728" s="3">
        <f t="shared" si="15"/>
        <v>0.45000000000004547</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50334.87</v>
      </c>
      <c r="D729" s="2">
        <f>'PR-RAS'!E736</f>
        <v>42178.9</v>
      </c>
      <c r="E729" s="2">
        <v>0</v>
      </c>
      <c r="F729" s="2">
        <v>0</v>
      </c>
      <c r="G729" s="3">
        <f t="shared" si="14"/>
        <v>98056.263760000002</v>
      </c>
      <c r="H729" s="3">
        <f t="shared" si="15"/>
        <v>0.22999999999592546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15303.17</v>
      </c>
      <c r="D730" s="2">
        <f>'PR-RAS'!E737</f>
        <v>16825.419999999998</v>
      </c>
      <c r="E730" s="2">
        <v>0</v>
      </c>
      <c r="F730" s="2">
        <v>0</v>
      </c>
      <c r="G730" s="3">
        <f t="shared" si="14"/>
        <v>35687.473289999994</v>
      </c>
      <c r="H730" s="3">
        <f t="shared" si="15"/>
        <v>0.58999999999832653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93949.5</v>
      </c>
      <c r="D731" s="2">
        <f>'PR-RAS'!E738</f>
        <v>64768.01</v>
      </c>
      <c r="E731" s="2">
        <v>0</v>
      </c>
      <c r="F731" s="2">
        <v>0</v>
      </c>
      <c r="G731" s="3">
        <f t="shared" si="14"/>
        <v>163144.4296</v>
      </c>
      <c r="H731" s="3">
        <f t="shared" si="15"/>
        <v>0.51000000000203727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1636.37</v>
      </c>
      <c r="D732" s="2">
        <f>'PR-RAS'!E739</f>
        <v>4175.7</v>
      </c>
      <c r="E732" s="2">
        <v>0</v>
      </c>
      <c r="F732" s="2">
        <v>0</v>
      </c>
      <c r="G732" s="3">
        <f t="shared" si="14"/>
        <v>7301.05987</v>
      </c>
      <c r="H732" s="3">
        <f t="shared" si="15"/>
        <v>0.67000000000007276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54158.29</v>
      </c>
      <c r="D734" s="2">
        <f>'PR-RAS'!E741</f>
        <v>63999.77</v>
      </c>
      <c r="E734" s="2">
        <v>0</v>
      </c>
      <c r="F734" s="2">
        <v>0</v>
      </c>
      <c r="G734" s="3">
        <f t="shared" si="14"/>
        <v>133521.68938999998</v>
      </c>
      <c r="H734" s="3">
        <f t="shared" si="15"/>
        <v>0.52000000000407454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5191.49</v>
      </c>
      <c r="D735" s="2">
        <f>'PR-RAS'!E742</f>
        <v>6279.05</v>
      </c>
      <c r="E735" s="2">
        <v>0</v>
      </c>
      <c r="F735" s="2">
        <v>0</v>
      </c>
      <c r="G735" s="3">
        <f t="shared" si="14"/>
        <v>13028.199059999999</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3668</v>
      </c>
      <c r="D737" s="2">
        <f>'PR-RAS'!E744</f>
        <v>23300.04</v>
      </c>
      <c r="E737" s="2">
        <v>0</v>
      </c>
      <c r="F737" s="2">
        <v>0</v>
      </c>
      <c r="G737" s="3">
        <f t="shared" si="28"/>
        <v>36997.306880000004</v>
      </c>
      <c r="H737" s="3">
        <f t="shared" si="29"/>
        <v>4.0000000000873115E-2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3162.59</v>
      </c>
      <c r="D750" s="2">
        <f>'PR-RAS'!E757</f>
        <v>37646.94</v>
      </c>
      <c r="E750" s="2">
        <v>0</v>
      </c>
      <c r="F750" s="2">
        <v>0</v>
      </c>
      <c r="G750" s="3">
        <f t="shared" si="14"/>
        <v>58763.896030000004</v>
      </c>
      <c r="H750" s="3">
        <f t="shared" si="15"/>
        <v>0.46999999999752617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60413.61</v>
      </c>
      <c r="D753" s="2">
        <f>'PR-RAS'!E760</f>
        <v>50583.72</v>
      </c>
      <c r="E753" s="2">
        <v>0</v>
      </c>
      <c r="F753" s="2">
        <v>0</v>
      </c>
      <c r="G753" s="3">
        <f t="shared" si="14"/>
        <v>121508.94959999999</v>
      </c>
      <c r="H753" s="3">
        <f t="shared" si="15"/>
        <v>0.66999999999825377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1009.31</v>
      </c>
      <c r="D758" s="2">
        <f>'PR-RAS'!E765</f>
        <v>11.45</v>
      </c>
      <c r="E758" s="2">
        <v>0</v>
      </c>
      <c r="F758" s="2">
        <v>0</v>
      </c>
      <c r="G758" s="3">
        <f t="shared" si="14"/>
        <v>781.38297</v>
      </c>
      <c r="H758" s="3">
        <f t="shared" si="15"/>
        <v>0.75999999999994472</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76241.78</v>
      </c>
      <c r="D770" s="2">
        <f>'PR-RAS'!E777</f>
        <v>78695.320000000007</v>
      </c>
      <c r="E770" s="2">
        <v>0</v>
      </c>
      <c r="F770" s="2">
        <v>0</v>
      </c>
      <c r="G770" s="3">
        <f t="shared" si="14"/>
        <v>179663.33098000003</v>
      </c>
      <c r="H770" s="3">
        <f t="shared" si="15"/>
        <v>0.54000000000814907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156272.76</v>
      </c>
      <c r="D771" s="2">
        <f>'PR-RAS'!E778</f>
        <v>99661.28</v>
      </c>
      <c r="E771" s="2">
        <v>0</v>
      </c>
      <c r="F771" s="2">
        <v>0</v>
      </c>
      <c r="G771" s="3">
        <f t="shared" si="14"/>
        <v>273808.39640000003</v>
      </c>
      <c r="H771" s="3">
        <f t="shared" si="15"/>
        <v>0.51999999998952262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194639.23</v>
      </c>
      <c r="D773" s="2">
        <f>'PR-RAS'!E780</f>
        <v>0</v>
      </c>
      <c r="E773" s="2">
        <v>0</v>
      </c>
      <c r="F773" s="2">
        <v>0</v>
      </c>
      <c r="G773" s="3">
        <f t="shared" si="14"/>
        <v>150261.48556</v>
      </c>
      <c r="H773" s="3">
        <f t="shared" si="15"/>
        <v>0.23000000001047738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705304.18</v>
      </c>
      <c r="D785" s="2">
        <f>'PR-RAS'!E792</f>
        <v>125307.02</v>
      </c>
      <c r="E785" s="2">
        <v>0</v>
      </c>
      <c r="F785" s="2">
        <v>0</v>
      </c>
      <c r="G785" s="3">
        <f t="shared" si="14"/>
        <v>749439.88448000012</v>
      </c>
      <c r="H785" s="3">
        <f t="shared" si="15"/>
        <v>0.20000000005529728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301903.96000000002</v>
      </c>
      <c r="D836" s="2">
        <f>'PR-RAS'!E843</f>
        <v>343966.16</v>
      </c>
      <c r="E836" s="2">
        <v>0</v>
      </c>
      <c r="F836" s="2">
        <v>0</v>
      </c>
      <c r="G836" s="3">
        <f t="shared" si="14"/>
        <v>826513.29379999998</v>
      </c>
      <c r="H836" s="3">
        <f t="shared" si="15"/>
        <v>0.19999999995343387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92452.98</v>
      </c>
      <c r="D839" s="2">
        <f>'PR-RAS'!E846</f>
        <v>72000</v>
      </c>
      <c r="E839" s="2">
        <v>0</v>
      </c>
      <c r="F839" s="2">
        <v>0</v>
      </c>
      <c r="G839" s="3">
        <f t="shared" si="34"/>
        <v>198147.59723999997</v>
      </c>
      <c r="H839" s="3">
        <f t="shared" si="35"/>
        <v>2.0000000004074536E-2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82691.149999999994</v>
      </c>
      <c r="D843" s="2">
        <f>'PR-RAS'!E850</f>
        <v>536131.24</v>
      </c>
      <c r="E843" s="2">
        <v>0</v>
      </c>
      <c r="F843" s="2">
        <v>0</v>
      </c>
      <c r="G843" s="3">
        <f t="shared" si="34"/>
        <v>972470.9564599999</v>
      </c>
      <c r="H843" s="3">
        <f t="shared" si="35"/>
        <v>0.38999999998486601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64719.199999999997</v>
      </c>
      <c r="D844" s="2">
        <f>'PR-RAS'!E851</f>
        <v>66360</v>
      </c>
      <c r="E844" s="2">
        <v>0</v>
      </c>
      <c r="F844" s="2">
        <v>0</v>
      </c>
      <c r="G844" s="3">
        <f t="shared" si="34"/>
        <v>166441.24559999999</v>
      </c>
      <c r="H844" s="3">
        <f t="shared" si="35"/>
        <v>0.19999999999708962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144507.73000000001</v>
      </c>
      <c r="D848" s="2">
        <f>'PR-RAS'!E855</f>
        <v>173769.78</v>
      </c>
      <c r="E848" s="2">
        <v>0</v>
      </c>
      <c r="F848" s="2">
        <v>0</v>
      </c>
      <c r="G848" s="3">
        <f t="shared" si="34"/>
        <v>416764.05463000003</v>
      </c>
      <c r="H848" s="3">
        <f t="shared" si="35"/>
        <v>0.48999999999068677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7900</v>
      </c>
      <c r="D849" s="2">
        <f>'PR-RAS'!E856</f>
        <v>9190</v>
      </c>
      <c r="E849" s="2">
        <v>0</v>
      </c>
      <c r="F849" s="2">
        <v>0</v>
      </c>
      <c r="G849" s="3">
        <f t="shared" si="34"/>
        <v>22285.439999999999</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111347.99</v>
      </c>
      <c r="D850" s="2">
        <f>'PR-RAS'!E857</f>
        <v>0</v>
      </c>
      <c r="E850" s="2">
        <v>0</v>
      </c>
      <c r="F850" s="2">
        <v>0</v>
      </c>
      <c r="G850" s="3">
        <f t="shared" si="34"/>
        <v>94534.443509999997</v>
      </c>
      <c r="H850" s="3">
        <f t="shared" si="35"/>
        <v>9.9999999947613105E-3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176567.5</v>
      </c>
      <c r="D854" s="2">
        <f>'PR-RAS'!E861</f>
        <v>65977.600000000006</v>
      </c>
      <c r="E854" s="2">
        <v>0</v>
      </c>
      <c r="F854" s="2">
        <v>0</v>
      </c>
      <c r="G854" s="3">
        <f t="shared" si="34"/>
        <v>263169.86310000002</v>
      </c>
      <c r="H854" s="3">
        <f t="shared" si="35"/>
        <v>0.89999999999417923</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3583.52</v>
      </c>
      <c r="D866" s="2">
        <f>'PR-RAS'!E873</f>
        <v>0</v>
      </c>
      <c r="E866" s="2">
        <v>0</v>
      </c>
      <c r="F866" s="2">
        <v>0</v>
      </c>
      <c r="G866" s="3">
        <f t="shared" si="34"/>
        <v>3099.7447999999999</v>
      </c>
      <c r="H866" s="3">
        <f t="shared" si="35"/>
        <v>0.48000000000001819</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743000</v>
      </c>
      <c r="D899" s="2">
        <f>'PR-RAS'!E906</f>
        <v>6695404.9100000001</v>
      </c>
      <c r="E899" s="2">
        <v>0</v>
      </c>
      <c r="F899" s="2">
        <v>0</v>
      </c>
      <c r="G899" s="3">
        <f t="shared" si="34"/>
        <v>12692161.218360001</v>
      </c>
      <c r="H899" s="3">
        <f t="shared" si="35"/>
        <v>8.9999999850988388E-2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114424.56</v>
      </c>
      <c r="D967" s="2">
        <f>'PR-RAS'!E974</f>
        <v>263024.64000000001</v>
      </c>
      <c r="E967" s="2">
        <v>0</v>
      </c>
      <c r="F967" s="2">
        <v>0</v>
      </c>
      <c r="G967" s="3">
        <f t="shared" si="34"/>
        <v>618697.72944000002</v>
      </c>
      <c r="H967" s="3">
        <f t="shared" si="35"/>
        <v>0.79999999998835847</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911237.09</v>
      </c>
      <c r="D974" s="2">
        <f>'PR-RAS'!E981</f>
        <v>758526.12</v>
      </c>
      <c r="E974" s="2">
        <v>0</v>
      </c>
      <c r="F974" s="2">
        <v>0</v>
      </c>
      <c r="G974" s="3">
        <f t="shared" si="34"/>
        <v>2362725.5180899999</v>
      </c>
      <c r="H974" s="3">
        <f t="shared" si="35"/>
        <v>0.2099999999627471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86924091.439999983</v>
      </c>
      <c r="D1011" s="7">
        <f>BILANCA!E6</f>
        <v>96749452.760000005</v>
      </c>
      <c r="E1011" s="7">
        <v>0</v>
      </c>
      <c r="F1011" s="7">
        <v>0</v>
      </c>
      <c r="G1011" s="8">
        <f t="shared" ref="G1011:G1306" si="38">B1011/1000*C1011+B1011/500*D1011</f>
        <v>280422.99696000002</v>
      </c>
      <c r="H1011" s="8">
        <f t="shared" si="35"/>
        <v>0.67999997735023499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75610962.029999986</v>
      </c>
      <c r="D1012" s="2">
        <f>BILANCA!E7</f>
        <v>85264623.960000008</v>
      </c>
      <c r="E1012" s="2">
        <v>0</v>
      </c>
      <c r="F1012" s="2">
        <v>0</v>
      </c>
      <c r="G1012" s="3">
        <f t="shared" si="38"/>
        <v>492280.41990000004</v>
      </c>
      <c r="H1012" s="3">
        <f t="shared" si="35"/>
        <v>6.9999977946281433E-2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37162471.32</v>
      </c>
      <c r="D1013" s="2">
        <f>BILANCA!E8</f>
        <v>37067859.600000001</v>
      </c>
      <c r="E1013" s="2">
        <v>0</v>
      </c>
      <c r="F1013" s="2">
        <v>0</v>
      </c>
      <c r="G1013" s="3">
        <f t="shared" si="38"/>
        <v>333894.57156000001</v>
      </c>
      <c r="H1013" s="3">
        <f t="shared" si="35"/>
        <v>0.7199999988079071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37168350.43</v>
      </c>
      <c r="D1014" s="2">
        <f>BILANCA!E9</f>
        <v>37073738.710000001</v>
      </c>
      <c r="E1014" s="2">
        <v>0</v>
      </c>
      <c r="F1014" s="2">
        <v>0</v>
      </c>
      <c r="G1014" s="3">
        <f t="shared" si="38"/>
        <v>445263.31140000001</v>
      </c>
      <c r="H1014" s="3">
        <f t="shared" si="35"/>
        <v>0.7199999988079071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7573.43</v>
      </c>
      <c r="D1015" s="2">
        <f>BILANCA!E10</f>
        <v>7573.43</v>
      </c>
      <c r="E1015" s="2">
        <v>0</v>
      </c>
      <c r="F1015" s="2">
        <v>0</v>
      </c>
      <c r="G1015" s="3">
        <f t="shared" si="38"/>
        <v>113.60145</v>
      </c>
      <c r="H1015" s="3">
        <f t="shared" si="35"/>
        <v>0.86000000000058208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13452.54</v>
      </c>
      <c r="D1016" s="2">
        <f>BILANCA!E11</f>
        <v>13452.54</v>
      </c>
      <c r="E1016" s="2">
        <v>0</v>
      </c>
      <c r="F1016" s="2">
        <v>0</v>
      </c>
      <c r="G1016" s="3">
        <f t="shared" si="38"/>
        <v>242.14572000000004</v>
      </c>
      <c r="H1016" s="3">
        <f t="shared" si="35"/>
        <v>0.91999999999825377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31924423.969999999</v>
      </c>
      <c r="D1017" s="2">
        <f>BILANCA!E12</f>
        <v>32009949.330000009</v>
      </c>
      <c r="E1017" s="2">
        <v>0</v>
      </c>
      <c r="F1017" s="2">
        <v>0</v>
      </c>
      <c r="G1017" s="3">
        <f t="shared" si="38"/>
        <v>671610.25841000013</v>
      </c>
      <c r="H1017" s="3">
        <f t="shared" si="35"/>
        <v>0.36000001057982445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29587591.509999998</v>
      </c>
      <c r="D1018" s="2">
        <f>BILANCA!E13</f>
        <v>29326197.430000007</v>
      </c>
      <c r="E1018" s="2">
        <v>0</v>
      </c>
      <c r="F1018" s="2">
        <v>0</v>
      </c>
      <c r="G1018" s="3">
        <f t="shared" si="38"/>
        <v>705919.89096000011</v>
      </c>
      <c r="H1018" s="3">
        <f t="shared" si="35"/>
        <v>0.92000000923871994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315256.52</v>
      </c>
      <c r="D1019" s="2">
        <f>BILANCA!E14</f>
        <v>315256.52</v>
      </c>
      <c r="E1019" s="2">
        <v>0</v>
      </c>
      <c r="F1019" s="2">
        <v>0</v>
      </c>
      <c r="G1019" s="3">
        <f t="shared" si="38"/>
        <v>8511.9260400000003</v>
      </c>
      <c r="H1019" s="3">
        <f t="shared" si="35"/>
        <v>0.9599999999627471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37984663.619999997</v>
      </c>
      <c r="D1020" s="2">
        <f>BILANCA!E15</f>
        <v>39975054.299999997</v>
      </c>
      <c r="E1020" s="2">
        <v>0</v>
      </c>
      <c r="F1020" s="2">
        <v>0</v>
      </c>
      <c r="G1020" s="3">
        <f t="shared" si="38"/>
        <v>1179347.7222</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20546660.420000002</v>
      </c>
      <c r="D1021" s="2">
        <f>BILANCA!E16</f>
        <v>20546660.420000002</v>
      </c>
      <c r="E1021" s="2">
        <v>0</v>
      </c>
      <c r="F1021" s="2">
        <v>0</v>
      </c>
      <c r="G1021" s="3">
        <f t="shared" si="38"/>
        <v>678039.79385999998</v>
      </c>
      <c r="H1021" s="3">
        <f t="shared" si="35"/>
        <v>0.84000000357627869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6344017.0199999996</v>
      </c>
      <c r="D1022" s="2">
        <f>BILANCA!E17</f>
        <v>6533749.6100000003</v>
      </c>
      <c r="E1022" s="2">
        <v>0</v>
      </c>
      <c r="F1022" s="2">
        <v>0</v>
      </c>
      <c r="G1022" s="3">
        <f t="shared" si="38"/>
        <v>232938.19488</v>
      </c>
      <c r="H1022" s="3">
        <f t="shared" si="35"/>
        <v>0.40999999921768904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35603006.07</v>
      </c>
      <c r="D1023" s="2">
        <f>BILANCA!E18</f>
        <v>38044523.420000002</v>
      </c>
      <c r="E1023" s="2">
        <v>0</v>
      </c>
      <c r="F1023" s="2">
        <v>0</v>
      </c>
      <c r="G1023" s="3">
        <f t="shared" si="38"/>
        <v>1451996.68783</v>
      </c>
      <c r="H1023" s="3">
        <f t="shared" si="35"/>
        <v>0.49000000208616257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1320641.8199999994</v>
      </c>
      <c r="D1024" s="2">
        <f>BILANCA!E19</f>
        <v>1663645.7799999993</v>
      </c>
      <c r="E1024" s="2">
        <v>0</v>
      </c>
      <c r="F1024" s="2">
        <v>0</v>
      </c>
      <c r="G1024" s="3">
        <f t="shared" si="38"/>
        <v>65071.067319999973</v>
      </c>
      <c r="H1024" s="3">
        <f t="shared" si="35"/>
        <v>0.4000000013038516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2939007.17</v>
      </c>
      <c r="D1025" s="2">
        <f>BILANCA!E20</f>
        <v>3252566.4</v>
      </c>
      <c r="E1025" s="2">
        <v>0</v>
      </c>
      <c r="F1025" s="2">
        <v>0</v>
      </c>
      <c r="G1025" s="3">
        <f t="shared" si="38"/>
        <v>141662.09954999998</v>
      </c>
      <c r="H1025" s="3">
        <f t="shared" si="35"/>
        <v>0.56999999983236194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125334.58</v>
      </c>
      <c r="D1026" s="2">
        <f>BILANCA!E21</f>
        <v>123913.86</v>
      </c>
      <c r="E1026" s="2">
        <v>0</v>
      </c>
      <c r="F1026" s="2">
        <v>0</v>
      </c>
      <c r="G1026" s="3">
        <f t="shared" si="38"/>
        <v>5970.5968000000003</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742530.94</v>
      </c>
      <c r="D1027" s="2">
        <f>BILANCA!E22</f>
        <v>964958.69</v>
      </c>
      <c r="E1027" s="2">
        <v>0</v>
      </c>
      <c r="F1027" s="2">
        <v>0</v>
      </c>
      <c r="G1027" s="3">
        <f t="shared" si="38"/>
        <v>45431.621439999995</v>
      </c>
      <c r="H1027" s="3">
        <f t="shared" si="35"/>
        <v>0.37000000011175871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48939.56</v>
      </c>
      <c r="D1029" s="2">
        <f>BILANCA!E24</f>
        <v>48268.01</v>
      </c>
      <c r="E1029" s="2">
        <v>0</v>
      </c>
      <c r="F1029" s="2">
        <v>0</v>
      </c>
      <c r="G1029" s="3">
        <f t="shared" si="38"/>
        <v>2764.03602</v>
      </c>
      <c r="H1029" s="3">
        <f t="shared" si="35"/>
        <v>0.45000000000436557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371555.39</v>
      </c>
      <c r="D1030" s="2">
        <f>BILANCA!E25</f>
        <v>394175.86</v>
      </c>
      <c r="E1030" s="2">
        <v>0</v>
      </c>
      <c r="F1030" s="2">
        <v>0</v>
      </c>
      <c r="G1030" s="3">
        <f t="shared" si="38"/>
        <v>23198.142200000002</v>
      </c>
      <c r="H1030" s="3">
        <f t="shared" si="35"/>
        <v>0.53000000002793968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2246176.12</v>
      </c>
      <c r="D1031" s="2">
        <f>BILANCA!E26</f>
        <v>2620262.4900000002</v>
      </c>
      <c r="E1031" s="2">
        <v>0</v>
      </c>
      <c r="F1031" s="2">
        <v>0</v>
      </c>
      <c r="G1031" s="3">
        <f t="shared" si="38"/>
        <v>157220.7231</v>
      </c>
      <c r="H1031" s="3">
        <f t="shared" si="35"/>
        <v>0.61000000033527613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5152901.9400000004</v>
      </c>
      <c r="D1033" s="2">
        <f>BILANCA!E28</f>
        <v>5740499.5300000003</v>
      </c>
      <c r="E1033" s="2">
        <v>0</v>
      </c>
      <c r="F1033" s="2">
        <v>0</v>
      </c>
      <c r="G1033" s="3">
        <f t="shared" si="38"/>
        <v>382579.723</v>
      </c>
      <c r="H1033" s="3">
        <f t="shared" si="35"/>
        <v>0.52999999932944775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651775</v>
      </c>
      <c r="D1034" s="2">
        <f>BILANCA!E29</f>
        <v>632833.40999999992</v>
      </c>
      <c r="E1034" s="2">
        <v>0</v>
      </c>
      <c r="F1034" s="2">
        <v>0</v>
      </c>
      <c r="G1034" s="3">
        <f t="shared" si="38"/>
        <v>46018.60368</v>
      </c>
      <c r="H1034" s="3">
        <f t="shared" si="35"/>
        <v>0.40999999991618097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1142141.22</v>
      </c>
      <c r="D1035" s="2">
        <f>BILANCA!E30</f>
        <v>1229732.22</v>
      </c>
      <c r="E1035" s="2">
        <v>0</v>
      </c>
      <c r="F1035" s="2">
        <v>0</v>
      </c>
      <c r="G1035" s="3">
        <f t="shared" si="38"/>
        <v>90040.141499999998</v>
      </c>
      <c r="H1035" s="3">
        <f t="shared" si="35"/>
        <v>0.43999999994412065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490366.22</v>
      </c>
      <c r="D1039" s="2">
        <f>BILANCA!E34</f>
        <v>596898.81000000006</v>
      </c>
      <c r="E1039" s="2">
        <v>0</v>
      </c>
      <c r="F1039" s="2">
        <v>0</v>
      </c>
      <c r="G1039" s="3">
        <f t="shared" si="38"/>
        <v>48840.751360000002</v>
      </c>
      <c r="H1039" s="3">
        <f t="shared" si="35"/>
        <v>0.40999999991618097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155498.13000000012</v>
      </c>
      <c r="D1040" s="2">
        <f>BILANCA!E35</f>
        <v>151820.76</v>
      </c>
      <c r="E1040" s="2">
        <v>0</v>
      </c>
      <c r="F1040" s="2">
        <v>0</v>
      </c>
      <c r="G1040" s="3">
        <f t="shared" si="38"/>
        <v>13774.189500000004</v>
      </c>
      <c r="H1040" s="3">
        <f t="shared" si="35"/>
        <v>0.37000000011175871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1171637.3700000001</v>
      </c>
      <c r="D1041" s="2">
        <f>BILANCA!E36</f>
        <v>1215310.93</v>
      </c>
      <c r="E1041" s="2">
        <v>0</v>
      </c>
      <c r="F1041" s="2">
        <v>0</v>
      </c>
      <c r="G1041" s="3">
        <f t="shared" si="38"/>
        <v>111670.03612999999</v>
      </c>
      <c r="H1041" s="3">
        <f t="shared" si="35"/>
        <v>0.44000000017695129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8387.83</v>
      </c>
      <c r="D1042" s="2">
        <f>BILANCA!E37</f>
        <v>9387.83</v>
      </c>
      <c r="E1042" s="2">
        <v>0</v>
      </c>
      <c r="F1042" s="2">
        <v>0</v>
      </c>
      <c r="G1042" s="3">
        <f t="shared" si="38"/>
        <v>869.2316800000001</v>
      </c>
      <c r="H1042" s="3">
        <f t="shared" si="35"/>
        <v>0.34000000000014552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77777.919999999998</v>
      </c>
      <c r="D1043" s="2">
        <f>BILANCA!E38</f>
        <v>77777.919999999998</v>
      </c>
      <c r="E1043" s="2">
        <v>0</v>
      </c>
      <c r="F1043" s="2">
        <v>0</v>
      </c>
      <c r="G1043" s="3">
        <f t="shared" si="38"/>
        <v>7700.0140800000008</v>
      </c>
      <c r="H1043" s="3">
        <f t="shared" si="35"/>
        <v>0.16000000000349246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1102304.99</v>
      </c>
      <c r="D1045" s="2">
        <f>BILANCA!E40</f>
        <v>1150655.92</v>
      </c>
      <c r="E1045" s="2">
        <v>0</v>
      </c>
      <c r="F1045" s="2">
        <v>0</v>
      </c>
      <c r="G1045" s="3">
        <f t="shared" si="38"/>
        <v>119126.58905000001</v>
      </c>
      <c r="H1045" s="3">
        <f t="shared" si="35"/>
        <v>9.0000000083819032E-2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208917.51</v>
      </c>
      <c r="D1050" s="2">
        <f>BILANCA!E45</f>
        <v>235451.94999999995</v>
      </c>
      <c r="E1050" s="2">
        <v>0</v>
      </c>
      <c r="F1050" s="2">
        <v>0</v>
      </c>
      <c r="G1050" s="3">
        <f t="shared" si="38"/>
        <v>27192.856399999997</v>
      </c>
      <c r="H1050" s="3">
        <f t="shared" si="35"/>
        <v>0.5400000000372529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177539.34</v>
      </c>
      <c r="D1052" s="2">
        <f>BILANCA!E47</f>
        <v>210562.72</v>
      </c>
      <c r="E1052" s="2">
        <v>0</v>
      </c>
      <c r="F1052" s="2">
        <v>0</v>
      </c>
      <c r="G1052" s="3">
        <f t="shared" si="38"/>
        <v>25143.920760000001</v>
      </c>
      <c r="H1052" s="3">
        <f t="shared" si="35"/>
        <v>0.61999999999534339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691048.76</v>
      </c>
      <c r="D1053" s="2">
        <f>BILANCA!E48</f>
        <v>691048.76</v>
      </c>
      <c r="E1053" s="2">
        <v>0</v>
      </c>
      <c r="F1053" s="2">
        <v>0</v>
      </c>
      <c r="G1053" s="3">
        <f t="shared" si="38"/>
        <v>89145.290039999993</v>
      </c>
      <c r="H1053" s="3">
        <f t="shared" si="35"/>
        <v>0.47999999998137355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772269.43</v>
      </c>
      <c r="D1054" s="2">
        <f>BILANCA!E49</f>
        <v>788002.49</v>
      </c>
      <c r="E1054" s="2">
        <v>0</v>
      </c>
      <c r="F1054" s="2">
        <v>0</v>
      </c>
      <c r="G1054" s="3">
        <f t="shared" si="38"/>
        <v>103324.07403999999</v>
      </c>
      <c r="H1054" s="3">
        <f t="shared" si="35"/>
        <v>0.92000000004190952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1431940.02</v>
      </c>
      <c r="D1055" s="2">
        <f>BILANCA!E50</f>
        <v>1454162.02</v>
      </c>
      <c r="E1055" s="2">
        <v>0</v>
      </c>
      <c r="F1055" s="2">
        <v>0</v>
      </c>
      <c r="G1055" s="3">
        <f t="shared" si="38"/>
        <v>195311.88270000002</v>
      </c>
      <c r="H1055" s="3">
        <f t="shared" si="35"/>
        <v>4.0000000037252903E-2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16982.71</v>
      </c>
      <c r="D1056" s="2">
        <f>BILANCA!E51</f>
        <v>23332.71</v>
      </c>
      <c r="E1056" s="2">
        <v>0</v>
      </c>
      <c r="F1056" s="2">
        <v>0</v>
      </c>
      <c r="G1056" s="3">
        <f t="shared" si="38"/>
        <v>2927.8139799999999</v>
      </c>
      <c r="H1056" s="3">
        <f t="shared" si="35"/>
        <v>0.58000000000174623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876267.2</v>
      </c>
      <c r="D1059" s="2">
        <f>BILANCA!E54</f>
        <v>926793.36</v>
      </c>
      <c r="E1059" s="2">
        <v>0</v>
      </c>
      <c r="F1059" s="2">
        <v>0</v>
      </c>
      <c r="G1059" s="3">
        <f t="shared" si="38"/>
        <v>133762.84208</v>
      </c>
      <c r="H1059" s="3">
        <f t="shared" si="35"/>
        <v>0.55999999993946403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876267.2</v>
      </c>
      <c r="D1060" s="2">
        <f>BILANCA!E55</f>
        <v>926793.36</v>
      </c>
      <c r="E1060" s="2">
        <v>0</v>
      </c>
      <c r="F1060" s="2">
        <v>0</v>
      </c>
      <c r="G1060" s="3">
        <f t="shared" si="38"/>
        <v>136492.696</v>
      </c>
      <c r="H1060" s="3">
        <f t="shared" si="35"/>
        <v>0.55999999993946403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6500384.3700000001</v>
      </c>
      <c r="D1061" s="2">
        <f>BILANCA!E56</f>
        <v>16156060.4</v>
      </c>
      <c r="E1061" s="2">
        <v>0</v>
      </c>
      <c r="F1061" s="2">
        <v>0</v>
      </c>
      <c r="G1061" s="3">
        <f t="shared" si="38"/>
        <v>1979437.76367</v>
      </c>
      <c r="H1061" s="3">
        <f t="shared" si="35"/>
        <v>0.77000000048428774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6155665.3399999999</v>
      </c>
      <c r="D1062" s="2">
        <f>BILANCA!E57</f>
        <v>15542026.050000001</v>
      </c>
      <c r="E1062" s="2">
        <v>0</v>
      </c>
      <c r="F1062" s="2">
        <v>0</v>
      </c>
      <c r="G1062" s="3">
        <f t="shared" si="38"/>
        <v>1936465.30688</v>
      </c>
      <c r="H1062" s="3">
        <f t="shared" si="35"/>
        <v>0.39000000059604645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302177.5</v>
      </c>
      <c r="D1066" s="2">
        <f>BILANCA!E61</f>
        <v>610941.25</v>
      </c>
      <c r="E1066" s="2">
        <v>0</v>
      </c>
      <c r="F1066" s="2">
        <v>0</v>
      </c>
      <c r="G1066" s="3">
        <f t="shared" si="38"/>
        <v>85347.36</v>
      </c>
      <c r="H1066" s="3">
        <f t="shared" si="35"/>
        <v>0.75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42541.53</v>
      </c>
      <c r="D1067" s="2">
        <f>BILANCA!E62</f>
        <v>3093.1</v>
      </c>
      <c r="E1067" s="2">
        <v>0</v>
      </c>
      <c r="F1067" s="2">
        <v>0</v>
      </c>
      <c r="G1067" s="3">
        <f t="shared" si="38"/>
        <v>2777.4806100000001</v>
      </c>
      <c r="H1067" s="3">
        <f t="shared" si="35"/>
        <v>0.5700000000010732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6699.66</v>
      </c>
      <c r="D1068" s="2">
        <f>BILANCA!E63</f>
        <v>7421.92</v>
      </c>
      <c r="E1068" s="2">
        <v>0</v>
      </c>
      <c r="F1068" s="2">
        <v>0</v>
      </c>
      <c r="G1068" s="3">
        <f t="shared" si="38"/>
        <v>1249.5230000000001</v>
      </c>
      <c r="H1068" s="3">
        <f t="shared" si="35"/>
        <v>0.42000000000007276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6699.66</v>
      </c>
      <c r="D1069" s="2">
        <f>BILANCA!E64</f>
        <v>7421.92</v>
      </c>
      <c r="E1069" s="2">
        <v>0</v>
      </c>
      <c r="F1069" s="2">
        <v>0</v>
      </c>
      <c r="G1069" s="3">
        <f t="shared" si="38"/>
        <v>1271.0664999999999</v>
      </c>
      <c r="H1069" s="3">
        <f t="shared" si="35"/>
        <v>0.42000000000007276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11313129.409999998</v>
      </c>
      <c r="D1074" s="2">
        <f>BILANCA!E69</f>
        <v>11484828.799999999</v>
      </c>
      <c r="E1074" s="2">
        <v>0</v>
      </c>
      <c r="F1074" s="2">
        <v>0</v>
      </c>
      <c r="G1074" s="3">
        <f t="shared" si="38"/>
        <v>2194098.36864</v>
      </c>
      <c r="H1074" s="3">
        <f t="shared" si="35"/>
        <v>0.60999999940395355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2522730.81</v>
      </c>
      <c r="D1075" s="2">
        <f>BILANCA!E70</f>
        <v>1360602.01</v>
      </c>
      <c r="E1075" s="2">
        <v>0</v>
      </c>
      <c r="F1075" s="2">
        <v>0</v>
      </c>
      <c r="G1075" s="3">
        <f t="shared" si="38"/>
        <v>340855.76395000005</v>
      </c>
      <c r="H1075" s="3">
        <f t="shared" si="35"/>
        <v>0.19999999995343387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2509604.52</v>
      </c>
      <c r="D1076" s="2">
        <f>BILANCA!E71</f>
        <v>1347475.72</v>
      </c>
      <c r="E1076" s="2">
        <v>0</v>
      </c>
      <c r="F1076" s="2">
        <v>0</v>
      </c>
      <c r="G1076" s="3">
        <f t="shared" si="38"/>
        <v>343500.69336000003</v>
      </c>
      <c r="H1076" s="3">
        <f t="shared" si="35"/>
        <v>0.76000000000931323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2509604.52</v>
      </c>
      <c r="D1078" s="2">
        <f>BILANCA!E73</f>
        <v>1347475.72</v>
      </c>
      <c r="E1078" s="2">
        <v>0</v>
      </c>
      <c r="F1078" s="2">
        <v>0</v>
      </c>
      <c r="G1078" s="3">
        <f t="shared" si="38"/>
        <v>353909.80528000003</v>
      </c>
      <c r="H1078" s="3">
        <f t="shared" si="35"/>
        <v>0.76000000000931323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13126.29</v>
      </c>
      <c r="D1081" s="2">
        <f>BILANCA!E76</f>
        <v>13126.29</v>
      </c>
      <c r="E1081" s="2">
        <v>0</v>
      </c>
      <c r="F1081" s="2">
        <v>0</v>
      </c>
      <c r="G1081" s="3">
        <f t="shared" si="38"/>
        <v>2795.89977</v>
      </c>
      <c r="H1081" s="3">
        <f t="shared" si="35"/>
        <v>0.58000000000174623</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13126.29</v>
      </c>
      <c r="D1082" s="2">
        <f>BILANCA!E77</f>
        <v>13126.29</v>
      </c>
      <c r="E1082" s="2">
        <v>0</v>
      </c>
      <c r="F1082" s="2">
        <v>0</v>
      </c>
      <c r="G1082" s="3">
        <f t="shared" ref="G1082:G1084" si="39">B1082/1000*C1082+B1082/500*D1082</f>
        <v>2835.27864</v>
      </c>
      <c r="H1082" s="3">
        <f t="shared" ref="H1082:H1084" si="40">ABS(C1082-ROUND(C1082,0))+ABS(D1082-ROUND(D1082,0))</f>
        <v>0.58000000000174623</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110101.38999999998</v>
      </c>
      <c r="D1087" s="2">
        <f>BILANCA!E82</f>
        <v>119343.41</v>
      </c>
      <c r="E1087" s="2">
        <v>0</v>
      </c>
      <c r="F1087" s="2">
        <v>0</v>
      </c>
      <c r="G1087" s="3">
        <f t="shared" si="38"/>
        <v>26856.692169999995</v>
      </c>
      <c r="H1087" s="3">
        <f t="shared" si="35"/>
        <v>0.79999999998835847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412.26</v>
      </c>
      <c r="D1089" s="2">
        <f>BILANCA!E84</f>
        <v>612.53</v>
      </c>
      <c r="E1089" s="2">
        <v>0</v>
      </c>
      <c r="F1089" s="2">
        <v>0</v>
      </c>
      <c r="G1089" s="3">
        <f t="shared" si="38"/>
        <v>129.34827999999999</v>
      </c>
      <c r="H1089" s="3">
        <f t="shared" si="35"/>
        <v>0.73000000000001819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28918.12</v>
      </c>
      <c r="D1090" s="2">
        <f>BILANCA!E85</f>
        <v>25693.61</v>
      </c>
      <c r="E1090" s="2">
        <v>0</v>
      </c>
      <c r="F1090" s="2">
        <v>0</v>
      </c>
      <c r="G1090" s="3">
        <f t="shared" si="38"/>
        <v>6424.4272000000001</v>
      </c>
      <c r="H1090" s="3">
        <f t="shared" si="35"/>
        <v>0.50999999999839929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80771.009999999995</v>
      </c>
      <c r="D1092" s="2">
        <f>BILANCA!E87</f>
        <v>93037.27</v>
      </c>
      <c r="E1092" s="2">
        <v>0</v>
      </c>
      <c r="F1092" s="2">
        <v>0</v>
      </c>
      <c r="G1092" s="3">
        <f t="shared" si="38"/>
        <v>21881.3351</v>
      </c>
      <c r="H1092" s="3">
        <f t="shared" si="35"/>
        <v>0.27999999999883585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2412.3300000000017</v>
      </c>
      <c r="D1093" s="2">
        <f>BILANCA!E88</f>
        <v>2412.3300000000017</v>
      </c>
      <c r="E1093" s="2">
        <v>0</v>
      </c>
      <c r="F1093" s="2">
        <v>0</v>
      </c>
      <c r="G1093" s="3">
        <f t="shared" si="38"/>
        <v>600.67017000000055</v>
      </c>
      <c r="H1093" s="3">
        <f t="shared" si="35"/>
        <v>0.66000000000349246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26546.400000000001</v>
      </c>
      <c r="D1094" s="2">
        <f>BILANCA!E89</f>
        <v>26546.400000000001</v>
      </c>
      <c r="E1094" s="2">
        <v>0</v>
      </c>
      <c r="F1094" s="2">
        <v>0</v>
      </c>
      <c r="G1094" s="3">
        <f t="shared" si="38"/>
        <v>6689.6928000000007</v>
      </c>
      <c r="H1094" s="3">
        <f t="shared" si="35"/>
        <v>0.80000000000291038</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26546.400000000001</v>
      </c>
      <c r="D1104" s="2">
        <f>BILANCA!E99</f>
        <v>26546.400000000001</v>
      </c>
      <c r="E1104" s="2">
        <v>0</v>
      </c>
      <c r="F1104" s="2">
        <v>0</v>
      </c>
      <c r="G1104" s="3">
        <f t="shared" si="38"/>
        <v>7486.0848000000005</v>
      </c>
      <c r="H1104" s="3">
        <f t="shared" si="41"/>
        <v>0.80000000000291038</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24134.07</v>
      </c>
      <c r="D1123" s="2">
        <f>BILANCA!E118</f>
        <v>24134.07</v>
      </c>
      <c r="E1123" s="2">
        <v>0</v>
      </c>
      <c r="F1123" s="2">
        <v>0</v>
      </c>
      <c r="G1123" s="3">
        <f t="shared" si="38"/>
        <v>8181.4497300000003</v>
      </c>
      <c r="H1123" s="3">
        <f t="shared" si="41"/>
        <v>0.13999999999941792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8982.8700000000008</v>
      </c>
      <c r="D1124" s="2">
        <f>BILANCA!E119</f>
        <v>8982.8700000000008</v>
      </c>
      <c r="E1124" s="2">
        <v>0</v>
      </c>
      <c r="F1124" s="2">
        <v>0</v>
      </c>
      <c r="G1124" s="3">
        <f t="shared" si="38"/>
        <v>3072.1415400000001</v>
      </c>
      <c r="H1124" s="3">
        <f t="shared" si="41"/>
        <v>0.25999999999839929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8982.8700000000008</v>
      </c>
      <c r="D1125" s="2">
        <f>BILANCA!E120</f>
        <v>8982.8700000000008</v>
      </c>
      <c r="E1125" s="2">
        <v>0</v>
      </c>
      <c r="F1125" s="2">
        <v>0</v>
      </c>
      <c r="G1125" s="3">
        <f t="shared" si="38"/>
        <v>3099.09015</v>
      </c>
      <c r="H1125" s="3">
        <f t="shared" si="41"/>
        <v>0.25999999999839929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8982.8700000000008</v>
      </c>
      <c r="D1129" s="2">
        <f>BILANCA!E124</f>
        <v>8982.8700000000008</v>
      </c>
      <c r="E1129" s="2">
        <v>0</v>
      </c>
      <c r="F1129" s="2">
        <v>0</v>
      </c>
      <c r="G1129" s="3">
        <f t="shared" si="38"/>
        <v>3206.8845900000001</v>
      </c>
      <c r="H1129" s="3">
        <f t="shared" si="41"/>
        <v>0.25999999999839929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7441823.3700000001</v>
      </c>
      <c r="D1140" s="2">
        <f>BILANCA!E135</f>
        <v>7444051.3499999996</v>
      </c>
      <c r="E1140" s="2">
        <v>0</v>
      </c>
      <c r="F1140" s="2">
        <v>0</v>
      </c>
      <c r="G1140" s="3">
        <f t="shared" si="38"/>
        <v>2902890.3891000003</v>
      </c>
      <c r="H1140" s="3">
        <f t="shared" si="41"/>
        <v>0.71999999973922968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7441823.3700000001</v>
      </c>
      <c r="D1141" s="2">
        <f>BILANCA!E136</f>
        <v>7444051.3499999996</v>
      </c>
      <c r="E1141" s="2">
        <v>0</v>
      </c>
      <c r="F1141" s="2">
        <v>0</v>
      </c>
      <c r="G1141" s="3">
        <f t="shared" si="38"/>
        <v>2925220.3151699998</v>
      </c>
      <c r="H1141" s="3">
        <f t="shared" si="41"/>
        <v>0.71999999973922968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7417203.29</v>
      </c>
      <c r="D1145" s="2">
        <f>BILANCA!E140</f>
        <v>7419431.2699999996</v>
      </c>
      <c r="E1145" s="2">
        <v>0</v>
      </c>
      <c r="F1145" s="2">
        <v>0</v>
      </c>
      <c r="G1145" s="3">
        <f t="shared" si="38"/>
        <v>3004568.88705</v>
      </c>
      <c r="H1145" s="3">
        <f t="shared" si="41"/>
        <v>0.55999999959021807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24620.080000000002</v>
      </c>
      <c r="D1146" s="2">
        <f>BILANCA!E141</f>
        <v>24620.080000000002</v>
      </c>
      <c r="E1146" s="2">
        <v>0</v>
      </c>
      <c r="F1146" s="2">
        <v>0</v>
      </c>
      <c r="G1146" s="3">
        <f t="shared" si="38"/>
        <v>10044.99264</v>
      </c>
      <c r="H1146" s="3">
        <f t="shared" si="41"/>
        <v>0.16000000000349246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532253.77</v>
      </c>
      <c r="D1152" s="2">
        <f>BILANCA!E147</f>
        <v>2500850.5099999998</v>
      </c>
      <c r="E1152" s="2">
        <v>0</v>
      </c>
      <c r="F1152" s="2">
        <v>0</v>
      </c>
      <c r="G1152" s="3">
        <f t="shared" si="38"/>
        <v>785821.58017999982</v>
      </c>
      <c r="H1152" s="3">
        <f t="shared" si="41"/>
        <v>0.72000000020489097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76364.47</v>
      </c>
      <c r="D1153" s="2">
        <f>BILANCA!E148</f>
        <v>160682.54999999999</v>
      </c>
      <c r="E1153" s="2">
        <v>0</v>
      </c>
      <c r="F1153" s="2">
        <v>0</v>
      </c>
      <c r="G1153" s="3">
        <f t="shared" si="38"/>
        <v>56875.328509999992</v>
      </c>
      <c r="H1153" s="3">
        <f t="shared" si="41"/>
        <v>0.92000000001280569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2069330.4699999997</v>
      </c>
      <c r="E1155" s="2">
        <v>0</v>
      </c>
      <c r="F1155" s="2">
        <v>0</v>
      </c>
      <c r="G1155" s="3">
        <f t="shared" si="38"/>
        <v>600105.83629999985</v>
      </c>
      <c r="H1155" s="3">
        <f t="shared" si="41"/>
        <v>0.46999999973922968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445382.85</v>
      </c>
      <c r="E1158" s="2">
        <v>0</v>
      </c>
      <c r="F1158" s="2">
        <v>0</v>
      </c>
      <c r="G1158" s="3">
        <f t="shared" si="38"/>
        <v>131833.32359999997</v>
      </c>
      <c r="H1158" s="3">
        <f t="shared" si="41"/>
        <v>0.15000000002328306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645.58000000000004</v>
      </c>
      <c r="E1160" s="2">
        <v>0</v>
      </c>
      <c r="F1160" s="2">
        <v>0</v>
      </c>
      <c r="G1160" s="3">
        <f t="shared" si="38"/>
        <v>193.67400000000001</v>
      </c>
      <c r="H1160" s="3">
        <f t="shared" si="41"/>
        <v>0.41999999999995907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728357.45</v>
      </c>
      <c r="E1161" s="2">
        <v>0</v>
      </c>
      <c r="F1161" s="2">
        <v>0</v>
      </c>
      <c r="G1161" s="3">
        <f t="shared" si="38"/>
        <v>219963.94989999998</v>
      </c>
      <c r="H1161" s="3">
        <f t="shared" si="41"/>
        <v>0.44999999995343387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894944.59</v>
      </c>
      <c r="E1163" s="2">
        <v>0</v>
      </c>
      <c r="F1163" s="2">
        <v>0</v>
      </c>
      <c r="G1163" s="3">
        <f t="shared" si="38"/>
        <v>273853.04453999997</v>
      </c>
      <c r="H1163" s="3">
        <f t="shared" si="41"/>
        <v>0.41000000003259629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289967</v>
      </c>
      <c r="D1164" s="2">
        <f>BILANCA!E159</f>
        <v>133187.32</v>
      </c>
      <c r="E1164" s="2">
        <v>0</v>
      </c>
      <c r="F1164" s="2">
        <v>0</v>
      </c>
      <c r="G1164" s="3">
        <f t="shared" si="38"/>
        <v>85676.612560000009</v>
      </c>
      <c r="H1164" s="3">
        <f t="shared" si="41"/>
        <v>0.32000000000698492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566878.78</v>
      </c>
      <c r="D1165" s="2">
        <f>BILANCA!E160</f>
        <v>585916.75</v>
      </c>
      <c r="E1165" s="2">
        <v>0</v>
      </c>
      <c r="F1165" s="2">
        <v>0</v>
      </c>
      <c r="G1165" s="3">
        <f t="shared" si="38"/>
        <v>269500.40340000001</v>
      </c>
      <c r="H1165" s="3">
        <f t="shared" si="41"/>
        <v>0.46999999997206032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60896.79</v>
      </c>
      <c r="D1166" s="2">
        <f>BILANCA!E161</f>
        <v>48749.84</v>
      </c>
      <c r="E1166" s="2">
        <v>0</v>
      </c>
      <c r="F1166" s="2">
        <v>0</v>
      </c>
      <c r="G1166" s="3">
        <f t="shared" si="38"/>
        <v>24709.849320000001</v>
      </c>
      <c r="H1166" s="3">
        <f t="shared" si="41"/>
        <v>0.37000000000261934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27145.01</v>
      </c>
      <c r="D1168" s="2">
        <f>BILANCA!E163</f>
        <v>25463.15</v>
      </c>
      <c r="E1168" s="2">
        <v>0</v>
      </c>
      <c r="F1168" s="2">
        <v>0</v>
      </c>
      <c r="G1168" s="3">
        <f t="shared" si="38"/>
        <v>12335.26698</v>
      </c>
      <c r="H1168" s="3">
        <f t="shared" si="41"/>
        <v>0.15999999999985448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488998.28</v>
      </c>
      <c r="D1169" s="2">
        <f>BILANCA!E164</f>
        <v>522479.57</v>
      </c>
      <c r="E1169" s="2">
        <v>0</v>
      </c>
      <c r="F1169" s="2">
        <v>0</v>
      </c>
      <c r="G1169" s="3">
        <f t="shared" si="38"/>
        <v>243899.22977999999</v>
      </c>
      <c r="H1169" s="3">
        <f t="shared" si="41"/>
        <v>0.71000000002095476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53344.44000000001</v>
      </c>
      <c r="D1170" s="2">
        <f>BILANCA!E165</f>
        <v>44884.639999999999</v>
      </c>
      <c r="E1170" s="2">
        <v>0</v>
      </c>
      <c r="F1170" s="2">
        <v>0</v>
      </c>
      <c r="G1170" s="3">
        <f t="shared" si="38"/>
        <v>22898.195200000002</v>
      </c>
      <c r="H1170" s="3">
        <f t="shared" si="41"/>
        <v>0.80000000001018634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7278.55</v>
      </c>
      <c r="D1171" s="2">
        <f>BILANCA!E166</f>
        <v>897.47</v>
      </c>
      <c r="E1171" s="2">
        <v>0</v>
      </c>
      <c r="F1171" s="2">
        <v>0</v>
      </c>
      <c r="G1171" s="3">
        <f t="shared" si="38"/>
        <v>1460.8318899999999</v>
      </c>
      <c r="H1171" s="3">
        <f t="shared" si="41"/>
        <v>0.91999999999984539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85106.82</v>
      </c>
      <c r="D1172" s="2">
        <f>BILANCA!E167</f>
        <v>80275.78</v>
      </c>
      <c r="E1172" s="2">
        <v>0</v>
      </c>
      <c r="F1172" s="2">
        <v>0</v>
      </c>
      <c r="G1172" s="3">
        <f t="shared" si="38"/>
        <v>39796.65756</v>
      </c>
      <c r="H1172" s="3">
        <f t="shared" si="41"/>
        <v>0.39999999999417923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39040.93</v>
      </c>
      <c r="D1175" s="2">
        <f>BILANCA!E170</f>
        <v>36288.61</v>
      </c>
      <c r="E1175" s="2">
        <v>0</v>
      </c>
      <c r="F1175" s="2">
        <v>0</v>
      </c>
      <c r="G1175" s="3">
        <f t="shared" si="38"/>
        <v>18416.994750000002</v>
      </c>
      <c r="H1175" s="3">
        <f t="shared" si="41"/>
        <v>0.45999999999912689</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641480.43000000005</v>
      </c>
      <c r="D1176" s="2">
        <f>BILANCA!E171</f>
        <v>3701.68</v>
      </c>
      <c r="E1176" s="2">
        <v>0</v>
      </c>
      <c r="F1176" s="2">
        <v>0</v>
      </c>
      <c r="G1176" s="3">
        <f t="shared" si="38"/>
        <v>107714.70914000002</v>
      </c>
      <c r="H1176" s="3">
        <f t="shared" si="41"/>
        <v>0.75000000005138645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1405.65</v>
      </c>
      <c r="D1177" s="2">
        <f>BILANCA!E172</f>
        <v>3701.68</v>
      </c>
      <c r="E1177" s="2">
        <v>0</v>
      </c>
      <c r="F1177" s="2">
        <v>0</v>
      </c>
      <c r="G1177" s="3">
        <f t="shared" si="38"/>
        <v>1471.1046700000002</v>
      </c>
      <c r="H1177" s="3">
        <f t="shared" si="41"/>
        <v>0.67000000000007276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640074.78</v>
      </c>
      <c r="D1179" s="2">
        <f>BILANCA!E174</f>
        <v>0</v>
      </c>
      <c r="E1179" s="2">
        <v>0</v>
      </c>
      <c r="F1179" s="2">
        <v>0</v>
      </c>
      <c r="G1179" s="3">
        <f t="shared" si="38"/>
        <v>108172.63782000002</v>
      </c>
      <c r="H1179" s="3">
        <f t="shared" si="41"/>
        <v>0.21999999997206032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86924091.440000013</v>
      </c>
      <c r="D1180" s="2">
        <f>BILANCA!E176</f>
        <v>96749452.760000005</v>
      </c>
      <c r="E1180" s="2">
        <v>0</v>
      </c>
      <c r="F1180" s="2">
        <v>0</v>
      </c>
      <c r="G1180" s="3">
        <f t="shared" si="38"/>
        <v>47671909.483200006</v>
      </c>
      <c r="H1180" s="3">
        <f t="shared" si="41"/>
        <v>0.68000000715255737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9270038.8399999999</v>
      </c>
      <c r="D1181" s="2">
        <f>BILANCA!E177</f>
        <v>18129093.780000001</v>
      </c>
      <c r="E1181" s="2">
        <v>0</v>
      </c>
      <c r="F1181" s="2">
        <v>0</v>
      </c>
      <c r="G1181" s="3">
        <f t="shared" si="38"/>
        <v>7785326.7144000009</v>
      </c>
      <c r="H1181" s="3">
        <f t="shared" si="41"/>
        <v>0.37999999895691872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2117318.8299999996</v>
      </c>
      <c r="D1182" s="2">
        <f>BILANCA!E178</f>
        <v>2742456.9999999995</v>
      </c>
      <c r="E1182" s="2">
        <v>0</v>
      </c>
      <c r="F1182" s="2">
        <v>0</v>
      </c>
      <c r="G1182" s="3">
        <f t="shared" si="38"/>
        <v>1307584.0467599996</v>
      </c>
      <c r="H1182" s="3">
        <f t="shared" si="41"/>
        <v>0.17000000085681677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1248678.8999999999</v>
      </c>
      <c r="D1183" s="2">
        <f>BILANCA!E179</f>
        <v>1422337.55</v>
      </c>
      <c r="E1183" s="2">
        <v>0</v>
      </c>
      <c r="F1183" s="2">
        <v>0</v>
      </c>
      <c r="G1183" s="3">
        <f t="shared" si="38"/>
        <v>708150.24199999997</v>
      </c>
      <c r="H1183" s="3">
        <f t="shared" si="41"/>
        <v>0.55000000004656613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626998.88</v>
      </c>
      <c r="D1184" s="2">
        <f>BILANCA!E180</f>
        <v>859090.39</v>
      </c>
      <c r="E1184" s="2">
        <v>0</v>
      </c>
      <c r="F1184" s="2">
        <v>0</v>
      </c>
      <c r="G1184" s="3">
        <f t="shared" si="38"/>
        <v>408061.26083999994</v>
      </c>
      <c r="H1184" s="3">
        <f t="shared" si="41"/>
        <v>0.51000000000931323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10017.23</v>
      </c>
      <c r="D1185" s="2">
        <f>BILANCA!E181</f>
        <v>8733.1299999999992</v>
      </c>
      <c r="E1185" s="2">
        <v>0</v>
      </c>
      <c r="F1185" s="2">
        <v>0</v>
      </c>
      <c r="G1185" s="3">
        <f t="shared" si="38"/>
        <v>4809.6107499999998</v>
      </c>
      <c r="H1185" s="3">
        <f t="shared" si="41"/>
        <v>0.35999999999876309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7037.71</v>
      </c>
      <c r="D1187" s="2">
        <f>BILANCA!E183</f>
        <v>5079.99</v>
      </c>
      <c r="E1187" s="2">
        <v>0</v>
      </c>
      <c r="F1187" s="2">
        <v>0</v>
      </c>
      <c r="G1187" s="3">
        <f t="shared" si="38"/>
        <v>3043.9911299999994</v>
      </c>
      <c r="H1187" s="3">
        <f t="shared" si="41"/>
        <v>0.3000000000001819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2979.52</v>
      </c>
      <c r="D1188" s="2">
        <f>BILANCA!E184</f>
        <v>3653.14</v>
      </c>
      <c r="E1188" s="2">
        <v>0</v>
      </c>
      <c r="F1188" s="2">
        <v>0</v>
      </c>
      <c r="G1188" s="3">
        <f t="shared" si="38"/>
        <v>1830.8724</v>
      </c>
      <c r="H1188" s="3">
        <f t="shared" si="41"/>
        <v>0.61999999999989086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3192.02</v>
      </c>
      <c r="D1189" s="2">
        <f>BILANCA!E185</f>
        <v>7826.52</v>
      </c>
      <c r="E1189" s="2">
        <v>0</v>
      </c>
      <c r="F1189" s="2">
        <v>0</v>
      </c>
      <c r="G1189" s="3">
        <f t="shared" si="38"/>
        <v>3373.2657399999998</v>
      </c>
      <c r="H1189" s="3">
        <f t="shared" si="41"/>
        <v>0.49999999999954525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4937.38</v>
      </c>
      <c r="E1190" s="2">
        <v>0</v>
      </c>
      <c r="F1190" s="2">
        <v>0</v>
      </c>
      <c r="G1190" s="3">
        <f>B1190/1000*C1190+B1190/500*D1190</f>
        <v>1777.4567999999999</v>
      </c>
      <c r="H1190" s="3">
        <f>ABS(C1190-ROUND(C1190,0))+ABS(D1190-ROUND(D1190,0))</f>
        <v>0.38000000000010914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4937.38</v>
      </c>
      <c r="E1194" s="2">
        <v>0</v>
      </c>
      <c r="F1194" s="2">
        <v>0</v>
      </c>
      <c r="G1194" s="3">
        <f t="shared" si="42"/>
        <v>1816.9558400000001</v>
      </c>
      <c r="H1194" s="3">
        <f t="shared" si="43"/>
        <v>0.38000000000010914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26206.84</v>
      </c>
      <c r="D1198" s="2">
        <f>BILANCA!E194</f>
        <v>38333.17</v>
      </c>
      <c r="E1198" s="2">
        <v>0</v>
      </c>
      <c r="F1198" s="2">
        <v>0</v>
      </c>
      <c r="G1198" s="3">
        <f t="shared" si="38"/>
        <v>19340.15784</v>
      </c>
      <c r="H1198" s="3">
        <f t="shared" si="41"/>
        <v>0.32999999999810825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67625.69</v>
      </c>
      <c r="E1199" s="2">
        <v>0</v>
      </c>
      <c r="F1199" s="2">
        <v>0</v>
      </c>
      <c r="G1199" s="3">
        <f t="shared" si="38"/>
        <v>25562.51082</v>
      </c>
      <c r="H1199" s="3">
        <f t="shared" si="41"/>
        <v>0.30999999999767169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202224.96</v>
      </c>
      <c r="D1200" s="2">
        <f>BILANCA!E196</f>
        <v>333573.17</v>
      </c>
      <c r="E1200" s="2">
        <v>0</v>
      </c>
      <c r="F1200" s="2">
        <v>0</v>
      </c>
      <c r="G1200" s="3">
        <f t="shared" si="38"/>
        <v>165180.54699999999</v>
      </c>
      <c r="H1200" s="3">
        <f t="shared" si="41"/>
        <v>0.20999999999185093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790834.41999999993</v>
      </c>
      <c r="D1201" s="2">
        <f>BILANCA!E197</f>
        <v>1451015.4400000002</v>
      </c>
      <c r="E1201" s="2">
        <v>0</v>
      </c>
      <c r="F1201" s="2">
        <v>0</v>
      </c>
      <c r="G1201" s="3">
        <f t="shared" si="38"/>
        <v>705337.27230000007</v>
      </c>
      <c r="H1201" s="3">
        <f t="shared" si="41"/>
        <v>0.86000000010244548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381204.22</v>
      </c>
      <c r="D1203" s="2">
        <f>BILANCA!E199</f>
        <v>367639.57</v>
      </c>
      <c r="E1203" s="2">
        <v>0</v>
      </c>
      <c r="F1203" s="2">
        <v>0</v>
      </c>
      <c r="G1203" s="3">
        <f t="shared" si="44"/>
        <v>215481.28848000002</v>
      </c>
      <c r="H1203" s="3">
        <f t="shared" si="45"/>
        <v>0.6499999999650754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409630.2</v>
      </c>
      <c r="D1206" s="2">
        <f>BILANCA!E202</f>
        <v>1083375.8700000001</v>
      </c>
      <c r="E1206" s="2">
        <v>0</v>
      </c>
      <c r="F1206" s="2">
        <v>0</v>
      </c>
      <c r="G1206" s="3">
        <f t="shared" si="44"/>
        <v>504970.86024000007</v>
      </c>
      <c r="H1206" s="3">
        <f t="shared" si="45"/>
        <v>0.32999999989988282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5963180.1299999999</v>
      </c>
      <c r="D1223" s="2">
        <f>BILANCA!E219</f>
        <v>11637140.460000001</v>
      </c>
      <c r="E1223" s="2">
        <v>0</v>
      </c>
      <c r="F1223" s="2">
        <v>0</v>
      </c>
      <c r="G1223" s="3">
        <f t="shared" si="38"/>
        <v>6227579.2036499996</v>
      </c>
      <c r="H1223" s="3">
        <f t="shared" si="41"/>
        <v>0.59000000078231096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5963180.1299999999</v>
      </c>
      <c r="D1224" s="2">
        <f>BILANCA!E220</f>
        <v>11637140.460000001</v>
      </c>
      <c r="E1224" s="2">
        <v>0</v>
      </c>
      <c r="F1224" s="2">
        <v>0</v>
      </c>
      <c r="G1224" s="3">
        <f t="shared" si="38"/>
        <v>6256816.6647000005</v>
      </c>
      <c r="H1224" s="3">
        <f t="shared" si="41"/>
        <v>0.59000000078231096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914636.76</v>
      </c>
      <c r="D1225" s="2">
        <f>BILANCA!E221</f>
        <v>7347017.0300000003</v>
      </c>
      <c r="E1225" s="2">
        <v>0</v>
      </c>
      <c r="F1225" s="2">
        <v>0</v>
      </c>
      <c r="G1225" s="3">
        <f t="shared" si="38"/>
        <v>3355864.2263000002</v>
      </c>
      <c r="H1225" s="3">
        <f t="shared" si="41"/>
        <v>0.2700000002514571</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5048543.37</v>
      </c>
      <c r="D1229" s="2">
        <f>BILANCA!E225</f>
        <v>4290123.43</v>
      </c>
      <c r="E1229" s="2">
        <v>0</v>
      </c>
      <c r="F1229" s="2">
        <v>0</v>
      </c>
      <c r="G1229" s="3">
        <f t="shared" si="38"/>
        <v>2984705.0603700001</v>
      </c>
      <c r="H1229" s="3">
        <f t="shared" si="41"/>
        <v>0.79999999981373549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366659.46</v>
      </c>
      <c r="D1251" s="2">
        <f>BILANCA!E247</f>
        <v>2285646.88</v>
      </c>
      <c r="E1251" s="2">
        <v>0</v>
      </c>
      <c r="F1251" s="2">
        <v>0</v>
      </c>
      <c r="G1251" s="3">
        <f>B1251/1000*C1251+B1251/500*D1251</f>
        <v>1190046.7260199999</v>
      </c>
      <c r="H1251" s="3">
        <f>ABS(C1251-ROUND(C1251,0))+ABS(D1251-ROUND(D1251,0))</f>
        <v>0.58000000013271347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32046</v>
      </c>
      <c r="D1252" s="2">
        <f>BILANCA!E248</f>
        <v>12834</v>
      </c>
      <c r="E1252" s="2">
        <v>0</v>
      </c>
      <c r="F1252" s="2">
        <v>0</v>
      </c>
      <c r="G1252" s="3">
        <f t="shared" si="38"/>
        <v>13966.788</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32046</v>
      </c>
      <c r="D1254" s="2">
        <f>BILANCA!E250</f>
        <v>12834</v>
      </c>
      <c r="E1254" s="2">
        <v>0</v>
      </c>
      <c r="F1254" s="2">
        <v>0</v>
      </c>
      <c r="G1254" s="3">
        <f t="shared" si="38"/>
        <v>14082.216</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77654052.600000009</v>
      </c>
      <c r="D1255" s="2">
        <f>BILANCA!E251</f>
        <v>78620358.980000004</v>
      </c>
      <c r="E1255" s="2">
        <v>0</v>
      </c>
      <c r="F1255" s="2">
        <v>0</v>
      </c>
      <c r="G1255" s="3">
        <f t="shared" si="38"/>
        <v>57549218.787200004</v>
      </c>
      <c r="H1255" s="3">
        <f t="shared" si="41"/>
        <v>0.41999998688697815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77007992.350000009</v>
      </c>
      <c r="D1256" s="2">
        <f>BILANCA!E252</f>
        <v>80990136.560000002</v>
      </c>
      <c r="E1256" s="2">
        <v>0</v>
      </c>
      <c r="F1256" s="2">
        <v>0</v>
      </c>
      <c r="G1256" s="3">
        <f t="shared" si="38"/>
        <v>58791113.30562</v>
      </c>
      <c r="H1256" s="3">
        <f t="shared" si="41"/>
        <v>0.79000000655651093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82971172.480000004</v>
      </c>
      <c r="D1257" s="2">
        <f>BILANCA!E253</f>
        <v>92627277.019999996</v>
      </c>
      <c r="E1257" s="2">
        <v>0</v>
      </c>
      <c r="F1257" s="2">
        <v>0</v>
      </c>
      <c r="G1257" s="3">
        <f t="shared" si="38"/>
        <v>66251754.450440004</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5963180.1299999999</v>
      </c>
      <c r="D1258" s="2">
        <f>BILANCA!E254</f>
        <v>11637140.460000001</v>
      </c>
      <c r="E1258" s="2">
        <v>0</v>
      </c>
      <c r="F1258" s="2">
        <v>0</v>
      </c>
      <c r="G1258" s="3">
        <f t="shared" si="38"/>
        <v>7250890.340400001</v>
      </c>
      <c r="H1258" s="3">
        <f t="shared" si="41"/>
        <v>0.59000000078231096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40148.430000000168</v>
      </c>
      <c r="D1259" s="2">
        <f>BILANCA!E255</f>
        <v>-4911256.28</v>
      </c>
      <c r="E1259" s="2">
        <v>0</v>
      </c>
      <c r="F1259" s="2">
        <v>0</v>
      </c>
      <c r="G1259" s="3">
        <f t="shared" si="38"/>
        <v>-2435808.6683700001</v>
      </c>
      <c r="H1259" s="3">
        <f t="shared" si="41"/>
        <v>0.71000000042840838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4101037.91</v>
      </c>
      <c r="D1260" s="2">
        <f>BILANCA!E256</f>
        <v>983529.79</v>
      </c>
      <c r="E1260" s="2">
        <v>0</v>
      </c>
      <c r="F1260" s="2">
        <v>0</v>
      </c>
      <c r="G1260" s="3">
        <f t="shared" si="38"/>
        <v>1517024.3725000001</v>
      </c>
      <c r="H1260" s="3">
        <f t="shared" si="41"/>
        <v>0.29999999981373549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4101037.91</v>
      </c>
      <c r="D1261" s="2">
        <f>BILANCA!E257</f>
        <v>983529.79</v>
      </c>
      <c r="E1261" s="2">
        <v>0</v>
      </c>
      <c r="F1261" s="2">
        <v>0</v>
      </c>
      <c r="G1261" s="3">
        <f t="shared" si="38"/>
        <v>1523092.4699900001</v>
      </c>
      <c r="H1261" s="3">
        <f t="shared" si="41"/>
        <v>0.29999999981373549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4060889.48</v>
      </c>
      <c r="D1264" s="2">
        <f>BILANCA!E260</f>
        <v>5894786.0700000003</v>
      </c>
      <c r="E1264" s="2">
        <v>0</v>
      </c>
      <c r="F1264" s="2">
        <v>0</v>
      </c>
      <c r="G1264" s="3">
        <f t="shared" si="38"/>
        <v>4026017.2514800006</v>
      </c>
      <c r="H1264" s="3">
        <f t="shared" si="41"/>
        <v>0.55000000027939677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3519247.29</v>
      </c>
      <c r="D1266" s="2">
        <f>BILANCA!E262</f>
        <v>5615115.1100000003</v>
      </c>
      <c r="E1266" s="2">
        <v>0</v>
      </c>
      <c r="F1266" s="2">
        <v>0</v>
      </c>
      <c r="G1266" s="3">
        <f t="shared" si="38"/>
        <v>3775866.2425600002</v>
      </c>
      <c r="H1266" s="3">
        <f t="shared" si="41"/>
        <v>0.40000000037252903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541642.18999999994</v>
      </c>
      <c r="D1267" s="2">
        <f>BILANCA!E263</f>
        <v>279670.96000000002</v>
      </c>
      <c r="E1267" s="2">
        <v>0</v>
      </c>
      <c r="F1267" s="2">
        <v>0</v>
      </c>
      <c r="G1267" s="3">
        <f t="shared" si="38"/>
        <v>282952.91627000005</v>
      </c>
      <c r="H1267" s="3">
        <f t="shared" si="41"/>
        <v>0.22999999992316589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4937.38</v>
      </c>
      <c r="E1268" s="2">
        <v>0</v>
      </c>
      <c r="F1268" s="2">
        <v>0</v>
      </c>
      <c r="G1268" s="3">
        <f>B1268/1000*C1268+B1268/500*D1268</f>
        <v>2547.6880799999999</v>
      </c>
      <c r="H1268" s="3">
        <f>ABS(C1268-ROUND(C1268,0))+ABS(D1268-ROUND(D1268,0))</f>
        <v>0.38000000000010914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4937.38</v>
      </c>
      <c r="E1275" s="2">
        <v>0</v>
      </c>
      <c r="F1275" s="2">
        <v>0</v>
      </c>
      <c r="G1275" s="3">
        <f t="shared" si="46"/>
        <v>2616.8114</v>
      </c>
      <c r="H1275" s="3">
        <f t="shared" si="47"/>
        <v>0.38000000000010914</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543850.97</v>
      </c>
      <c r="D1278" s="2">
        <f>BILANCA!E274</f>
        <v>2492815.0299999998</v>
      </c>
      <c r="E1278" s="2">
        <v>0</v>
      </c>
      <c r="F1278" s="2">
        <v>0</v>
      </c>
      <c r="G1278" s="3">
        <f t="shared" si="38"/>
        <v>1481900.91604</v>
      </c>
      <c r="H1278" s="3">
        <f t="shared" si="41"/>
        <v>5.9999999823048711E-2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50939.040000000001</v>
      </c>
      <c r="D1279" s="2">
        <f>BILANCA!E275</f>
        <v>136497.84</v>
      </c>
      <c r="E1279" s="2">
        <v>0</v>
      </c>
      <c r="F1279" s="2">
        <v>0</v>
      </c>
      <c r="G1279" s="3">
        <f t="shared" ref="G1279:G1294" si="48">B1279/1000*C1279+B1279/500*D1279</f>
        <v>87138.43968000001</v>
      </c>
      <c r="H1279" s="3">
        <f t="shared" ref="H1279:H1294" si="49">ABS(C1279-ROUND(C1279,0))+ABS(D1279-ROUND(D1279,0))</f>
        <v>0.20000000000436557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2033441.7199999997</v>
      </c>
      <c r="E1281" s="2">
        <v>0</v>
      </c>
      <c r="F1281" s="2">
        <v>0</v>
      </c>
      <c r="G1281" s="3">
        <f t="shared" si="48"/>
        <v>1102125.41224</v>
      </c>
      <c r="H1281" s="3">
        <f t="shared" si="49"/>
        <v>0.28000000026077032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445382.85</v>
      </c>
      <c r="E1284" s="2">
        <v>0</v>
      </c>
      <c r="F1284" s="2">
        <v>0</v>
      </c>
      <c r="G1284" s="3">
        <f t="shared" si="48"/>
        <v>244069.80180000002</v>
      </c>
      <c r="H1284" s="3">
        <f t="shared" si="49"/>
        <v>0.15000000002328306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645.58000000000004</v>
      </c>
      <c r="E1286" s="2">
        <v>0</v>
      </c>
      <c r="F1286" s="2">
        <v>0</v>
      </c>
      <c r="G1286" s="3">
        <f t="shared" si="48"/>
        <v>356.36016000000006</v>
      </c>
      <c r="H1286" s="3">
        <f t="shared" si="49"/>
        <v>0.41999999999995907</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728357.45</v>
      </c>
      <c r="E1287" s="2">
        <v>0</v>
      </c>
      <c r="F1287" s="2">
        <v>0</v>
      </c>
      <c r="G1287" s="3">
        <f t="shared" si="48"/>
        <v>403510.02730000002</v>
      </c>
      <c r="H1287" s="3">
        <f t="shared" si="49"/>
        <v>0.44999999995343387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859055.84</v>
      </c>
      <c r="E1289" s="2">
        <v>0</v>
      </c>
      <c r="F1289" s="2">
        <v>0</v>
      </c>
      <c r="G1289" s="3">
        <f t="shared" si="48"/>
        <v>479353.15872000001</v>
      </c>
      <c r="H1289" s="3">
        <f t="shared" si="49"/>
        <v>0.16000000003259629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154950.59</v>
      </c>
      <c r="D1290" s="2">
        <f>BILANCA!E286</f>
        <v>4951.38</v>
      </c>
      <c r="E1290" s="2">
        <v>0</v>
      </c>
      <c r="F1290" s="2">
        <v>0</v>
      </c>
      <c r="G1290" s="3">
        <f t="shared" si="48"/>
        <v>46158.938000000002</v>
      </c>
      <c r="H1290" s="3">
        <f t="shared" si="49"/>
        <v>0.7900000000036016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283986.62</v>
      </c>
      <c r="D1291" s="2">
        <f>BILANCA!E287</f>
        <v>275938.02</v>
      </c>
      <c r="E1291" s="2">
        <v>0</v>
      </c>
      <c r="F1291" s="2">
        <v>0</v>
      </c>
      <c r="G1291" s="3">
        <f t="shared" si="48"/>
        <v>234877.40746000005</v>
      </c>
      <c r="H1291" s="3">
        <f t="shared" si="49"/>
        <v>0.40000000002328306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44132.68</v>
      </c>
      <c r="D1292" s="2">
        <f>BILANCA!E288</f>
        <v>34514.61</v>
      </c>
      <c r="E1292" s="2">
        <v>0</v>
      </c>
      <c r="F1292" s="2">
        <v>0</v>
      </c>
      <c r="G1292" s="3">
        <f t="shared" si="48"/>
        <v>31911.655799999993</v>
      </c>
      <c r="H1292" s="3">
        <f t="shared" si="49"/>
        <v>0.70999999999912689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9842.0400000000009</v>
      </c>
      <c r="D1294" s="2">
        <f>BILANCA!E290</f>
        <v>7471.46</v>
      </c>
      <c r="E1294" s="2">
        <v>0</v>
      </c>
      <c r="F1294" s="2">
        <v>0</v>
      </c>
      <c r="G1294" s="3">
        <f t="shared" si="48"/>
        <v>7038.9286400000001</v>
      </c>
      <c r="H1294" s="3">
        <f t="shared" si="49"/>
        <v>0.50000000000090949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62060.850000000006</v>
      </c>
      <c r="D1295" s="2">
        <f>BILANCA!E291</f>
        <v>53601.05</v>
      </c>
      <c r="E1295" s="2">
        <v>0</v>
      </c>
      <c r="F1295" s="2">
        <v>0</v>
      </c>
      <c r="G1295" s="3">
        <f t="shared" si="38"/>
        <v>48239.940750000002</v>
      </c>
      <c r="H1295" s="3">
        <f t="shared" si="41"/>
        <v>0.19999999999708962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2936.16</v>
      </c>
      <c r="D1296" s="2">
        <f>BILANCA!E292</f>
        <v>0</v>
      </c>
      <c r="E1296" s="2">
        <v>0</v>
      </c>
      <c r="F1296" s="2">
        <v>0</v>
      </c>
      <c r="G1296" s="3">
        <f t="shared" ref="G1296:G1299" si="50">B1296/1000*C1296+B1296/500*D1296</f>
        <v>839.74175999999989</v>
      </c>
      <c r="H1296" s="3">
        <f t="shared" ref="H1296:H1299" si="51">ABS(C1296-ROUND(C1296,0))+ABS(D1296-ROUND(D1296,0))</f>
        <v>0.15999999999985448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59124.69</v>
      </c>
      <c r="D1297" s="2">
        <f>BILANCA!E293</f>
        <v>53601.05</v>
      </c>
      <c r="E1297" s="2">
        <v>0</v>
      </c>
      <c r="F1297" s="2">
        <v>0</v>
      </c>
      <c r="G1297" s="3">
        <f t="shared" si="50"/>
        <v>47735.78873</v>
      </c>
      <c r="H1297" s="3">
        <f t="shared" si="51"/>
        <v>0.36000000000058208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28958639.18</v>
      </c>
      <c r="D1301" s="2">
        <f>BILANCA!E297</f>
        <v>49766147.670000002</v>
      </c>
      <c r="E1301" s="2">
        <v>0</v>
      </c>
      <c r="F1301" s="2">
        <v>0</v>
      </c>
      <c r="G1301" s="3">
        <f t="shared" si="38"/>
        <v>37390861.945319995</v>
      </c>
      <c r="H1301" s="3">
        <f t="shared" si="41"/>
        <v>0.50999999791383743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28958639.18</v>
      </c>
      <c r="D1302" s="2">
        <f>BILANCA!E298</f>
        <v>49766147.670000002</v>
      </c>
      <c r="E1302" s="2">
        <v>0</v>
      </c>
      <c r="F1302" s="2">
        <v>0</v>
      </c>
      <c r="G1302" s="3">
        <f t="shared" si="38"/>
        <v>37519352.879840001</v>
      </c>
      <c r="H1302" s="3">
        <f t="shared" si="41"/>
        <v>0.50999999791383743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26546.400000000001</v>
      </c>
      <c r="D1303" s="2">
        <f>BILANCA!E300</f>
        <v>26546.400000000001</v>
      </c>
      <c r="E1303" s="2">
        <v>0</v>
      </c>
      <c r="F1303" s="2">
        <v>0</v>
      </c>
      <c r="G1303" s="3">
        <f t="shared" si="38"/>
        <v>23334.285599999999</v>
      </c>
      <c r="H1303" s="3">
        <f t="shared" si="41"/>
        <v>0.80000000000291038</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568220.28</v>
      </c>
      <c r="D1305" s="2">
        <f>BILANCA!E302</f>
        <v>1401041.78</v>
      </c>
      <c r="E1305" s="2">
        <v>0</v>
      </c>
      <c r="F1305" s="2">
        <v>0</v>
      </c>
      <c r="G1305" s="3">
        <f t="shared" si="38"/>
        <v>994239.6327999999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453031.77</v>
      </c>
      <c r="D1306" s="2">
        <f>BILANCA!E303</f>
        <v>1622288.3</v>
      </c>
      <c r="E1306" s="2">
        <v>0</v>
      </c>
      <c r="F1306" s="2">
        <v>0</v>
      </c>
      <c r="G1306" s="3">
        <f t="shared" si="38"/>
        <v>1094492.07752</v>
      </c>
      <c r="H1306" s="3">
        <f t="shared" si="41"/>
        <v>0.53000000002793968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204454.83</v>
      </c>
      <c r="D1307" s="2">
        <f>BILANCA!E304</f>
        <v>223693.2</v>
      </c>
      <c r="E1307" s="2">
        <v>0</v>
      </c>
      <c r="F1307" s="2">
        <v>0</v>
      </c>
      <c r="G1307" s="3">
        <f>B1307/1000*C1307+B1307/500*D1307</f>
        <v>193596.84530999998</v>
      </c>
      <c r="H1307" s="3">
        <f>ABS(C1307-ROUND(C1307,0))+ABS(D1307-ROUND(D1307,0))</f>
        <v>0.37000000002444722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89479.26</v>
      </c>
      <c r="D1308" s="2">
        <f>BILANCA!E305</f>
        <v>79094.3</v>
      </c>
      <c r="E1308" s="2">
        <v>0</v>
      </c>
      <c r="F1308" s="2">
        <v>0</v>
      </c>
      <c r="G1308" s="3">
        <f t="shared" ref="G1308:G1581" si="52">B1308/1000*C1308+B1308/500*D1308</f>
        <v>73805.022280000005</v>
      </c>
      <c r="H1308" s="3">
        <f t="shared" si="41"/>
        <v>0.55999999999767169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2906.11</v>
      </c>
      <c r="D1309" s="2">
        <f>BILANCA!E306</f>
        <v>2078.9499999999998</v>
      </c>
      <c r="E1309" s="2">
        <v>0</v>
      </c>
      <c r="F1309" s="2">
        <v>0</v>
      </c>
      <c r="G1309" s="3">
        <f t="shared" si="52"/>
        <v>2112.1389899999995</v>
      </c>
      <c r="H1309" s="3">
        <f t="shared" si="41"/>
        <v>0.16000000000030923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33454.01</v>
      </c>
      <c r="D1310" s="2">
        <f>BILANCA!E307</f>
        <v>27160.31</v>
      </c>
      <c r="E1310" s="2">
        <v>0</v>
      </c>
      <c r="F1310" s="2">
        <v>0</v>
      </c>
      <c r="G1310" s="3">
        <f>B1310/1000*C1310+B1310/500*D1310</f>
        <v>26332.388999999999</v>
      </c>
      <c r="H1310" s="3">
        <f>ABS(C1310-ROUND(C1310,0))+ABS(D1310-ROUND(D1310,0))</f>
        <v>0.32000000000334694</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48308.39</v>
      </c>
      <c r="D1311" s="2">
        <f>BILANCA!E308</f>
        <v>80727.61</v>
      </c>
      <c r="E1311" s="2">
        <v>0</v>
      </c>
      <c r="F1311" s="2">
        <v>0</v>
      </c>
      <c r="G1311" s="3">
        <f t="shared" si="52"/>
        <v>63138.846609999993</v>
      </c>
      <c r="H1311" s="3">
        <f t="shared" si="41"/>
        <v>0.77999999999883585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130.07</v>
      </c>
      <c r="D1312" s="2">
        <f>BILANCA!E309</f>
        <v>131.18</v>
      </c>
      <c r="E1312" s="2">
        <v>0</v>
      </c>
      <c r="F1312" s="2">
        <v>0</v>
      </c>
      <c r="G1312" s="3">
        <f t="shared" si="52"/>
        <v>118.51385999999999</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5746</v>
      </c>
      <c r="D1313" s="2">
        <f>BILANCA!E310</f>
        <v>0</v>
      </c>
      <c r="E1313" s="2">
        <v>0</v>
      </c>
      <c r="F1313" s="2">
        <v>0</v>
      </c>
      <c r="G1313" s="3">
        <f t="shared" si="52"/>
        <v>1741.038</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26586.55</v>
      </c>
      <c r="D1314" s="2">
        <f>BILANCA!E311</f>
        <v>12178.48</v>
      </c>
      <c r="E1314" s="2">
        <v>0</v>
      </c>
      <c r="F1314" s="2">
        <v>0</v>
      </c>
      <c r="G1314" s="3">
        <f t="shared" si="52"/>
        <v>15486.827039999998</v>
      </c>
      <c r="H1314" s="3">
        <f t="shared" si="41"/>
        <v>0.93000000000029104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235241.84</v>
      </c>
      <c r="D1339" s="2">
        <f>BILANCA!E336</f>
        <v>81082.17</v>
      </c>
      <c r="E1339" s="2">
        <v>0</v>
      </c>
      <c r="F1339" s="2">
        <v>0</v>
      </c>
      <c r="G1339" s="3">
        <f t="shared" si="52"/>
        <v>130746.63322000002</v>
      </c>
      <c r="H1339" s="3">
        <f t="shared" si="41"/>
        <v>0.33000000000174623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1882076.99</v>
      </c>
      <c r="D1340" s="2">
        <f>BILANCA!E337</f>
        <v>2661374.83</v>
      </c>
      <c r="E1340" s="2">
        <v>0</v>
      </c>
      <c r="F1340" s="2">
        <v>0</v>
      </c>
      <c r="G1340" s="3">
        <f t="shared" si="52"/>
        <v>2377592.7945000003</v>
      </c>
      <c r="H1340" s="3">
        <f t="shared" si="41"/>
        <v>0.17999999993480742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118388.19</v>
      </c>
      <c r="D1341" s="2">
        <f>BILANCA!E338</f>
        <v>110046.59</v>
      </c>
      <c r="E1341" s="2">
        <v>0</v>
      </c>
      <c r="F1341" s="2">
        <v>0</v>
      </c>
      <c r="G1341" s="3">
        <f t="shared" si="52"/>
        <v>112037.33347</v>
      </c>
      <c r="H1341" s="3">
        <f t="shared" si="41"/>
        <v>0.60000000000582077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672446.23</v>
      </c>
      <c r="D1342" s="2">
        <f>BILANCA!E339</f>
        <v>1340968.8500000001</v>
      </c>
      <c r="E1342" s="2">
        <v>0</v>
      </c>
      <c r="F1342" s="2">
        <v>0</v>
      </c>
      <c r="G1342" s="3">
        <f t="shared" si="52"/>
        <v>1113655.4647600001</v>
      </c>
      <c r="H1342" s="3">
        <f t="shared" si="41"/>
        <v>0.37999999988824129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5963180.1299999999</v>
      </c>
      <c r="D1346" s="2">
        <f>BILANCA!E343</f>
        <v>11637140.460000001</v>
      </c>
      <c r="E1346" s="2">
        <v>0</v>
      </c>
      <c r="F1346" s="2">
        <v>0</v>
      </c>
      <c r="G1346" s="3">
        <f t="shared" si="52"/>
        <v>9823786.912800001</v>
      </c>
      <c r="H1346" s="3">
        <f t="shared" si="41"/>
        <v>0.59000000078231096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72652.3</v>
      </c>
      <c r="D1347" s="2">
        <f>BILANCA!E344</f>
        <v>79199.960000000006</v>
      </c>
      <c r="E1347" s="2">
        <v>0</v>
      </c>
      <c r="F1347" s="2">
        <v>0</v>
      </c>
      <c r="G1347" s="3">
        <f t="shared" si="52"/>
        <v>77864.598140000016</v>
      </c>
      <c r="H1347" s="3">
        <f t="shared" si="41"/>
        <v>0.33999999999650754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32206.14</v>
      </c>
      <c r="D1368" s="2">
        <f>BILANCA!E365</f>
        <v>26643.21</v>
      </c>
      <c r="E1368" s="2">
        <v>0</v>
      </c>
      <c r="F1368" s="2">
        <v>0</v>
      </c>
      <c r="G1368" s="3">
        <f t="shared" si="57"/>
        <v>30606.336479999998</v>
      </c>
      <c r="H1368" s="3">
        <f t="shared" si="58"/>
        <v>0.34999999999854481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332107.78999999998</v>
      </c>
      <c r="D1370" s="2">
        <f>BILANCA!E367</f>
        <v>153931.57</v>
      </c>
      <c r="E1370" s="2">
        <v>0</v>
      </c>
      <c r="F1370" s="2">
        <v>0</v>
      </c>
      <c r="G1370" s="3">
        <f t="shared" si="57"/>
        <v>230389.53479999999</v>
      </c>
      <c r="H1370" s="3">
        <f t="shared" si="58"/>
        <v>0.64000000001396984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2345.5300000000002</v>
      </c>
      <c r="D1371" s="2">
        <f>BILANCA!E368</f>
        <v>3077.92</v>
      </c>
      <c r="E1371" s="2">
        <v>0</v>
      </c>
      <c r="F1371" s="2">
        <v>0</v>
      </c>
      <c r="G1371" s="3">
        <f t="shared" si="57"/>
        <v>3068.9945700000003</v>
      </c>
      <c r="H1371" s="3">
        <f t="shared" si="58"/>
        <v>0.54999999999972715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2101994.1800000002</v>
      </c>
      <c r="E1374" s="2">
        <v>0</v>
      </c>
      <c r="F1374" s="2">
        <v>0</v>
      </c>
      <c r="G1374" s="3">
        <f t="shared" si="59"/>
        <v>1530251.7630400001</v>
      </c>
      <c r="H1374" s="3">
        <f t="shared" si="60"/>
        <v>0.18000000016763806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44.41</v>
      </c>
      <c r="E1384" s="2">
        <v>0</v>
      </c>
      <c r="F1384" s="2">
        <v>0</v>
      </c>
      <c r="G1384" s="3">
        <f t="shared" si="59"/>
        <v>33.218679999999999</v>
      </c>
      <c r="H1384" s="3">
        <f t="shared" si="60"/>
        <v>0.40999999999999659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1029272.41</v>
      </c>
      <c r="D1390" s="2">
        <f>BILANCA!E387</f>
        <v>1018968.2</v>
      </c>
      <c r="E1390" s="2">
        <v>0</v>
      </c>
      <c r="F1390" s="2">
        <v>0</v>
      </c>
      <c r="G1390" s="3">
        <f t="shared" ref="G1390:G1399" si="61">B1390/1000*C1390+B1390/500*D1390</f>
        <v>1165539.3477999999</v>
      </c>
      <c r="H1390" s="3">
        <f t="shared" ref="H1390:H1399" si="62">ABS(C1390-ROUND(C1390,0))+ABS(D1390-ROUND(D1390,0))</f>
        <v>0.60999999998603016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15449.75</v>
      </c>
      <c r="E1391" s="2">
        <v>0</v>
      </c>
      <c r="F1391" s="2">
        <v>0</v>
      </c>
      <c r="G1391" s="3">
        <f t="shared" si="61"/>
        <v>11772.709500000001</v>
      </c>
      <c r="H1391" s="3">
        <f t="shared" si="62"/>
        <v>0.25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21410287.800000001</v>
      </c>
      <c r="D1394" s="2">
        <f>BILANCA!E391</f>
        <v>27203533.609999999</v>
      </c>
      <c r="E1394" s="2">
        <v>0</v>
      </c>
      <c r="F1394" s="2">
        <v>0</v>
      </c>
      <c r="G1394" s="3">
        <f t="shared" si="61"/>
        <v>29113864.327679999</v>
      </c>
      <c r="H1394" s="3">
        <f t="shared" si="62"/>
        <v>0.58999999985098839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800171.34</v>
      </c>
      <c r="D1395" s="2">
        <f>BILANCA!E392</f>
        <v>745683.98</v>
      </c>
      <c r="E1395" s="2">
        <v>0</v>
      </c>
      <c r="F1395" s="2">
        <v>0</v>
      </c>
      <c r="G1395" s="3">
        <f t="shared" si="61"/>
        <v>882242.63049999997</v>
      </c>
      <c r="H1395" s="3">
        <f t="shared" si="62"/>
        <v>0.35999999998603016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3104567.99</v>
      </c>
      <c r="E1396" s="2">
        <v>0</v>
      </c>
      <c r="F1396" s="2">
        <v>0</v>
      </c>
      <c r="G1396" s="3">
        <f t="shared" si="61"/>
        <v>2396726.4882800002</v>
      </c>
      <c r="H1396" s="3">
        <f t="shared" si="62"/>
        <v>9.9999997764825821E-3</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8163183.0899999999</v>
      </c>
      <c r="E1399" s="2">
        <v>0</v>
      </c>
      <c r="F1399" s="2">
        <v>0</v>
      </c>
      <c r="G1399" s="3">
        <f t="shared" si="61"/>
        <v>6350956.4440200003</v>
      </c>
      <c r="H1399" s="3">
        <f t="shared" si="62"/>
        <v>8.9999999850988388E-2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5718907.6299999999</v>
      </c>
      <c r="D1400" s="14">
        <f>BILANCA!E397</f>
        <v>9514761.0500000007</v>
      </c>
      <c r="E1400" s="14">
        <v>0</v>
      </c>
      <c r="F1400" s="14">
        <v>0</v>
      </c>
      <c r="G1400" s="15">
        <f t="shared" si="52"/>
        <v>9651887.5947000012</v>
      </c>
      <c r="H1400" s="15">
        <f t="shared" si="41"/>
        <v>0.42000000085681677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2774326.08</v>
      </c>
      <c r="D1401" s="7">
        <f>'RAS-funkcijski'!E5</f>
        <v>3555753.35</v>
      </c>
      <c r="E1401" s="7">
        <v>0</v>
      </c>
      <c r="F1401" s="7">
        <v>0</v>
      </c>
      <c r="G1401" s="8">
        <f t="shared" si="52"/>
        <v>9885.8327800000006</v>
      </c>
      <c r="H1401" s="8">
        <f t="shared" si="41"/>
        <v>0.43000000016763806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152993.04999999999</v>
      </c>
      <c r="D1402" s="2">
        <f>'RAS-funkcijski'!E6</f>
        <v>274287</v>
      </c>
      <c r="E1402" s="2">
        <v>0</v>
      </c>
      <c r="F1402" s="2">
        <v>0</v>
      </c>
      <c r="G1402" s="3">
        <f t="shared" si="52"/>
        <v>1403.1340999999998</v>
      </c>
      <c r="H1402" s="3">
        <f t="shared" si="41"/>
        <v>4.9999999988358468E-2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152993.04999999999</v>
      </c>
      <c r="D1403" s="2">
        <f>'RAS-funkcijski'!E7</f>
        <v>274287</v>
      </c>
      <c r="E1403" s="2">
        <v>0</v>
      </c>
      <c r="F1403" s="2">
        <v>0</v>
      </c>
      <c r="G1403" s="3">
        <f t="shared" si="52"/>
        <v>2104.7011499999999</v>
      </c>
      <c r="H1403" s="3">
        <f t="shared" si="41"/>
        <v>4.9999999988358468E-2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2621333.0300000003</v>
      </c>
      <c r="D1409" s="2">
        <f>'RAS-funkcijski'!E13</f>
        <v>3281466.35</v>
      </c>
      <c r="E1409" s="2">
        <v>0</v>
      </c>
      <c r="F1409" s="2">
        <v>0</v>
      </c>
      <c r="G1409" s="3">
        <f t="shared" si="52"/>
        <v>82658.391570000007</v>
      </c>
      <c r="H1409" s="3">
        <f t="shared" si="41"/>
        <v>0.38000000035390258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1803234.47</v>
      </c>
      <c r="D1410" s="2">
        <f>'RAS-funkcijski'!E14</f>
        <v>2247169.71</v>
      </c>
      <c r="E1410" s="2">
        <v>0</v>
      </c>
      <c r="F1410" s="2">
        <v>0</v>
      </c>
      <c r="G1410" s="3">
        <f t="shared" si="52"/>
        <v>62975.738900000004</v>
      </c>
      <c r="H1410" s="3">
        <f t="shared" si="41"/>
        <v>0.76000000000931323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818098.56</v>
      </c>
      <c r="D1412" s="2">
        <f>'RAS-funkcijski'!E16</f>
        <v>1034296.64</v>
      </c>
      <c r="E1412" s="2">
        <v>0</v>
      </c>
      <c r="F1412" s="2">
        <v>0</v>
      </c>
      <c r="G1412" s="3">
        <f t="shared" si="52"/>
        <v>34640.302080000001</v>
      </c>
      <c r="H1412" s="3">
        <f t="shared" si="41"/>
        <v>0.79999999993015081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12658.06</v>
      </c>
      <c r="D1418" s="2">
        <f>'RAS-funkcijski'!E22</f>
        <v>16447.23</v>
      </c>
      <c r="E1418" s="2">
        <v>0</v>
      </c>
      <c r="F1418" s="2">
        <v>0</v>
      </c>
      <c r="G1418" s="3">
        <f t="shared" si="52"/>
        <v>819.94535999999982</v>
      </c>
      <c r="H1418" s="3">
        <f t="shared" si="41"/>
        <v>0.28999999999905413</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12658.06</v>
      </c>
      <c r="D1420" s="2">
        <f>'RAS-funkcijski'!E24</f>
        <v>16447.23</v>
      </c>
      <c r="E1420" s="2">
        <v>0</v>
      </c>
      <c r="F1420" s="2">
        <v>0</v>
      </c>
      <c r="G1420" s="3">
        <f t="shared" si="52"/>
        <v>911.05039999999997</v>
      </c>
      <c r="H1420" s="3">
        <f t="shared" si="41"/>
        <v>0.28999999999905413</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1291932.1399999999</v>
      </c>
      <c r="D1424" s="2">
        <f>'RAS-funkcijski'!E28</f>
        <v>1717769.84</v>
      </c>
      <c r="E1424" s="2">
        <v>0</v>
      </c>
      <c r="F1424" s="2">
        <v>0</v>
      </c>
      <c r="G1424" s="3">
        <f t="shared" si="52"/>
        <v>113459.32368</v>
      </c>
      <c r="H1424" s="3">
        <f t="shared" si="41"/>
        <v>0.29999999981373549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1291932.1399999999</v>
      </c>
      <c r="D1426" s="2">
        <f>'RAS-funkcijski'!E30</f>
        <v>1717769.84</v>
      </c>
      <c r="E1426" s="2">
        <v>0</v>
      </c>
      <c r="F1426" s="2">
        <v>0</v>
      </c>
      <c r="G1426" s="3">
        <f t="shared" si="52"/>
        <v>122914.26732</v>
      </c>
      <c r="H1426" s="3">
        <f t="shared" si="41"/>
        <v>0.29999999981373549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1376455.45</v>
      </c>
      <c r="D1431" s="2">
        <f>'RAS-funkcijski'!E35</f>
        <v>571263.78</v>
      </c>
      <c r="E1431" s="2">
        <v>0</v>
      </c>
      <c r="F1431" s="2">
        <v>0</v>
      </c>
      <c r="G1431" s="3">
        <f t="shared" si="52"/>
        <v>78088.473310000001</v>
      </c>
      <c r="H1431" s="3">
        <f t="shared" si="41"/>
        <v>0.66999999992549419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943788.27</v>
      </c>
      <c r="D1435" s="2">
        <f>'RAS-funkcijski'!E39</f>
        <v>138792.78</v>
      </c>
      <c r="E1435" s="2">
        <v>0</v>
      </c>
      <c r="F1435" s="2">
        <v>0</v>
      </c>
      <c r="G1435" s="3">
        <f t="shared" si="52"/>
        <v>42748.084050000005</v>
      </c>
      <c r="H1435" s="3">
        <f t="shared" si="41"/>
        <v>0.4900000000197906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943788.27</v>
      </c>
      <c r="D1436" s="2">
        <f>'RAS-funkcijski'!E40</f>
        <v>138792.78</v>
      </c>
      <c r="E1436" s="2">
        <v>0</v>
      </c>
      <c r="F1436" s="2">
        <v>0</v>
      </c>
      <c r="G1436" s="3">
        <f t="shared" si="52"/>
        <v>43969.457879999994</v>
      </c>
      <c r="H1436" s="3">
        <f t="shared" si="41"/>
        <v>0.4900000000197906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432667.18</v>
      </c>
      <c r="D1457" s="2">
        <f>'RAS-funkcijski'!E61</f>
        <v>432471</v>
      </c>
      <c r="E1457" s="2">
        <v>0</v>
      </c>
      <c r="F1457" s="2">
        <v>0</v>
      </c>
      <c r="G1457" s="3">
        <f t="shared" si="52"/>
        <v>73963.723259999999</v>
      </c>
      <c r="H1457" s="3">
        <f t="shared" si="63"/>
        <v>0.17999999999301508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432667.18</v>
      </c>
      <c r="D1460" s="2">
        <f>'RAS-funkcijski'!E64</f>
        <v>432471</v>
      </c>
      <c r="E1460" s="2">
        <v>0</v>
      </c>
      <c r="F1460" s="2">
        <v>0</v>
      </c>
      <c r="G1460" s="3">
        <f t="shared" si="52"/>
        <v>77856.550799999997</v>
      </c>
      <c r="H1460" s="3">
        <f t="shared" si="63"/>
        <v>0.17999999999301508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63182.36</v>
      </c>
      <c r="D1471" s="2">
        <f>'RAS-funkcijski'!E75</f>
        <v>52506.83</v>
      </c>
      <c r="E1471" s="2">
        <v>0</v>
      </c>
      <c r="F1471" s="2">
        <v>0</v>
      </c>
      <c r="G1471" s="3">
        <f t="shared" si="52"/>
        <v>11941.917419999998</v>
      </c>
      <c r="H1471" s="3">
        <f t="shared" si="63"/>
        <v>0.52999999999883585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42557.36</v>
      </c>
      <c r="D1472" s="2">
        <f>'RAS-funkcijski'!E76</f>
        <v>24165.119999999999</v>
      </c>
      <c r="E1472" s="2">
        <v>0</v>
      </c>
      <c r="F1472" s="2">
        <v>0</v>
      </c>
      <c r="G1472" s="3">
        <f t="shared" si="52"/>
        <v>6543.9071999999996</v>
      </c>
      <c r="H1472" s="3">
        <f t="shared" si="63"/>
        <v>0.47999999999956344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20625</v>
      </c>
      <c r="D1477" s="2">
        <f>'RAS-funkcijski'!E81</f>
        <v>28341.71</v>
      </c>
      <c r="E1477" s="2">
        <v>0</v>
      </c>
      <c r="F1477" s="2">
        <v>0</v>
      </c>
      <c r="G1477" s="3">
        <f t="shared" si="52"/>
        <v>5952.7483400000001</v>
      </c>
      <c r="H1477" s="3">
        <f t="shared" si="63"/>
        <v>0.29000000000087311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8115978.6500000004</v>
      </c>
      <c r="D1478" s="2">
        <f>'RAS-funkcijski'!E82</f>
        <v>13150803.540000001</v>
      </c>
      <c r="E1478" s="2">
        <v>0</v>
      </c>
      <c r="F1478" s="2">
        <v>0</v>
      </c>
      <c r="G1478" s="3">
        <f t="shared" si="52"/>
        <v>2684571.6869400004</v>
      </c>
      <c r="H1478" s="3">
        <f t="shared" si="63"/>
        <v>0.80999999865889549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76536.789999999994</v>
      </c>
      <c r="D1479" s="2">
        <f>'RAS-funkcijski'!E83</f>
        <v>82641.679999999993</v>
      </c>
      <c r="E1479" s="2">
        <v>0</v>
      </c>
      <c r="F1479" s="2">
        <v>0</v>
      </c>
      <c r="G1479" s="3">
        <f t="shared" si="52"/>
        <v>19103.791849999998</v>
      </c>
      <c r="H1479" s="3">
        <f t="shared" si="63"/>
        <v>0.53000000001338776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7637643.8300000001</v>
      </c>
      <c r="D1480" s="2">
        <f>'RAS-funkcijski'!E84</f>
        <v>12746813.9</v>
      </c>
      <c r="E1480" s="2">
        <v>0</v>
      </c>
      <c r="F1480" s="2">
        <v>0</v>
      </c>
      <c r="G1480" s="3">
        <f t="shared" si="52"/>
        <v>2650501.7304000002</v>
      </c>
      <c r="H1480" s="3">
        <f t="shared" si="63"/>
        <v>0.26999999955296516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111347.99</v>
      </c>
      <c r="D1481" s="2">
        <f>'RAS-funkcijski'!E85</f>
        <v>0</v>
      </c>
      <c r="E1481" s="2">
        <v>0</v>
      </c>
      <c r="F1481" s="2">
        <v>0</v>
      </c>
      <c r="G1481" s="3">
        <f t="shared" si="52"/>
        <v>9019.1871900000006</v>
      </c>
      <c r="H1481" s="3">
        <f t="shared" si="63"/>
        <v>9.9999999947613105E-3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290450.03999999998</v>
      </c>
      <c r="D1482" s="2">
        <f>'RAS-funkcijski'!E86</f>
        <v>321347.96000000002</v>
      </c>
      <c r="E1482" s="2">
        <v>0</v>
      </c>
      <c r="F1482" s="2">
        <v>0</v>
      </c>
      <c r="G1482" s="3">
        <f t="shared" si="52"/>
        <v>76517.968720000004</v>
      </c>
      <c r="H1482" s="3">
        <f t="shared" si="63"/>
        <v>7.9999999958090484E-2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242611.21</v>
      </c>
      <c r="D1485" s="2">
        <f>'RAS-funkcijski'!E89</f>
        <v>136847.20000000001</v>
      </c>
      <c r="E1485" s="2">
        <v>0</v>
      </c>
      <c r="F1485" s="2">
        <v>0</v>
      </c>
      <c r="G1485" s="3">
        <f t="shared" si="52"/>
        <v>43885.976850000006</v>
      </c>
      <c r="H1485" s="3">
        <f t="shared" si="63"/>
        <v>0.41000000000349246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242611.21</v>
      </c>
      <c r="D1500" s="2">
        <f>'RAS-funkcijski'!E104</f>
        <v>136847.20000000001</v>
      </c>
      <c r="E1500" s="2">
        <v>0</v>
      </c>
      <c r="F1500" s="2">
        <v>0</v>
      </c>
      <c r="G1500" s="3">
        <f t="shared" si="52"/>
        <v>51630.561000000002</v>
      </c>
      <c r="H1500" s="3">
        <f t="shared" si="63"/>
        <v>0.41000000000349246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2998076.12</v>
      </c>
      <c r="D1503" s="2">
        <f>'RAS-funkcijski'!E107</f>
        <v>5260373.9000000004</v>
      </c>
      <c r="E1503" s="2">
        <v>0</v>
      </c>
      <c r="F1503" s="2">
        <v>0</v>
      </c>
      <c r="G1503" s="3">
        <f t="shared" si="52"/>
        <v>1392438.8637600001</v>
      </c>
      <c r="H1503" s="3">
        <f t="shared" si="63"/>
        <v>0.21999999973922968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1372328.67</v>
      </c>
      <c r="D1504" s="2">
        <f>'RAS-funkcijski'!E108</f>
        <v>1844363.31</v>
      </c>
      <c r="E1504" s="2">
        <v>0</v>
      </c>
      <c r="F1504" s="2">
        <v>0</v>
      </c>
      <c r="G1504" s="3">
        <f t="shared" si="52"/>
        <v>526349.75016000005</v>
      </c>
      <c r="H1504" s="3">
        <f t="shared" si="63"/>
        <v>0.64000000013038516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1530402.7</v>
      </c>
      <c r="D1505" s="2">
        <f>'RAS-funkcijski'!E109</f>
        <v>3066602.67</v>
      </c>
      <c r="E1505" s="2">
        <v>0</v>
      </c>
      <c r="F1505" s="2">
        <v>0</v>
      </c>
      <c r="G1505" s="3">
        <f t="shared" si="52"/>
        <v>804678.84419999993</v>
      </c>
      <c r="H1505" s="3">
        <f t="shared" si="63"/>
        <v>0.63000000012107193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95344.75</v>
      </c>
      <c r="D1507" s="2">
        <f>'RAS-funkcijski'!E111</f>
        <v>349407.92</v>
      </c>
      <c r="E1507" s="2">
        <v>0</v>
      </c>
      <c r="F1507" s="2">
        <v>0</v>
      </c>
      <c r="G1507" s="3">
        <f t="shared" si="52"/>
        <v>84975.183130000005</v>
      </c>
      <c r="H1507" s="3">
        <f t="shared" si="63"/>
        <v>0.33000000001629815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14401623.449999999</v>
      </c>
      <c r="D1510" s="2">
        <f>'RAS-funkcijski'!E114</f>
        <v>17336482.43</v>
      </c>
      <c r="E1510" s="2">
        <v>0</v>
      </c>
      <c r="F1510" s="2">
        <v>0</v>
      </c>
      <c r="G1510" s="3">
        <f t="shared" si="52"/>
        <v>5398204.7140999995</v>
      </c>
      <c r="H1510" s="3">
        <f t="shared" si="63"/>
        <v>0.87999999895691872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14020235.379999999</v>
      </c>
      <c r="D1511" s="2">
        <f>'RAS-funkcijski'!E115</f>
        <v>17022620.789999999</v>
      </c>
      <c r="E1511" s="2">
        <v>0</v>
      </c>
      <c r="F1511" s="2">
        <v>0</v>
      </c>
      <c r="G1511" s="3">
        <f t="shared" si="52"/>
        <v>5335267.9425600003</v>
      </c>
      <c r="H1511" s="3">
        <f t="shared" si="63"/>
        <v>0.58999999985098839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2985628.51</v>
      </c>
      <c r="D1512" s="2">
        <f>'RAS-funkcijski'!E116</f>
        <v>3666295.52</v>
      </c>
      <c r="E1512" s="2">
        <v>0</v>
      </c>
      <c r="F1512" s="2">
        <v>0</v>
      </c>
      <c r="G1512" s="3">
        <f t="shared" si="52"/>
        <v>1155640.5896000001</v>
      </c>
      <c r="H1512" s="3">
        <f t="shared" si="63"/>
        <v>0.97000000020489097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11034606.869999999</v>
      </c>
      <c r="D1513" s="2">
        <f>'RAS-funkcijski'!E117</f>
        <v>13356325.27</v>
      </c>
      <c r="E1513" s="2">
        <v>0</v>
      </c>
      <c r="F1513" s="2">
        <v>0</v>
      </c>
      <c r="G1513" s="3">
        <f t="shared" si="52"/>
        <v>4265440.0873300005</v>
      </c>
      <c r="H1513" s="3">
        <f t="shared" si="63"/>
        <v>0.40000000037252903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46452.98</v>
      </c>
      <c r="D1518" s="2">
        <f>'RAS-funkcijski'!E122</f>
        <v>0</v>
      </c>
      <c r="E1518" s="2">
        <v>0</v>
      </c>
      <c r="F1518" s="2">
        <v>0</v>
      </c>
      <c r="G1518" s="3">
        <f t="shared" si="52"/>
        <v>5481.4516400000002</v>
      </c>
      <c r="H1518" s="3">
        <f t="shared" si="63"/>
        <v>1.9999999996798579E-2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46452.98</v>
      </c>
      <c r="D1519" s="2">
        <f>'RAS-funkcijski'!E123</f>
        <v>0</v>
      </c>
      <c r="E1519" s="2">
        <v>0</v>
      </c>
      <c r="F1519" s="2">
        <v>0</v>
      </c>
      <c r="G1519" s="3">
        <f t="shared" si="52"/>
        <v>5527.9046200000003</v>
      </c>
      <c r="H1519" s="3">
        <f t="shared" si="63"/>
        <v>1.9999999996798579E-2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334935.09000000003</v>
      </c>
      <c r="D1522" s="2">
        <f>'RAS-funkcijski'!E126</f>
        <v>313861.64</v>
      </c>
      <c r="E1522" s="2">
        <v>0</v>
      </c>
      <c r="F1522" s="2">
        <v>0</v>
      </c>
      <c r="G1522" s="3">
        <f t="shared" si="52"/>
        <v>117444.32114</v>
      </c>
      <c r="H1522" s="3">
        <f t="shared" si="63"/>
        <v>0.45000000001164153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411888.93000000005</v>
      </c>
      <c r="D1525" s="2">
        <f>'RAS-funkcijski'!E129</f>
        <v>928474.64</v>
      </c>
      <c r="E1525" s="2">
        <v>0</v>
      </c>
      <c r="F1525" s="2">
        <v>0</v>
      </c>
      <c r="G1525" s="3">
        <f t="shared" si="52"/>
        <v>283604.77625</v>
      </c>
      <c r="H1525" s="3">
        <f t="shared" si="63"/>
        <v>0.42999999993480742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27106.97</v>
      </c>
      <c r="D1529" s="2">
        <f>'RAS-funkcijski'!E133</f>
        <v>0</v>
      </c>
      <c r="E1529" s="2">
        <v>0</v>
      </c>
      <c r="F1529" s="2">
        <v>0</v>
      </c>
      <c r="G1529" s="3">
        <f t="shared" si="52"/>
        <v>3496.7991300000003</v>
      </c>
      <c r="H1529" s="3">
        <f t="shared" si="63"/>
        <v>2.9999999998835847E-2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66096.210000000006</v>
      </c>
      <c r="D1531" s="2">
        <f>'RAS-funkcijski'!E135</f>
        <v>506100</v>
      </c>
      <c r="E1531" s="2">
        <v>0</v>
      </c>
      <c r="F1531" s="2">
        <v>0</v>
      </c>
      <c r="G1531" s="3">
        <f t="shared" si="52"/>
        <v>141256.80351</v>
      </c>
      <c r="H1531" s="3">
        <f t="shared" si="63"/>
        <v>0.21000000000640284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318685.75</v>
      </c>
      <c r="D1534" s="2">
        <f>'RAS-funkcijski'!E138</f>
        <v>422374.64</v>
      </c>
      <c r="E1534" s="2">
        <v>0</v>
      </c>
      <c r="F1534" s="2">
        <v>0</v>
      </c>
      <c r="G1534" s="3">
        <f t="shared" si="52"/>
        <v>155900.29402</v>
      </c>
      <c r="H1534" s="3">
        <f t="shared" si="63"/>
        <v>0.60999999998603016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31688732.450000003</v>
      </c>
      <c r="D1537" s="14">
        <f>'RAS-funkcijski'!E141</f>
        <v>42726722.740000002</v>
      </c>
      <c r="E1537" s="14">
        <v>0</v>
      </c>
      <c r="F1537" s="14">
        <v>0</v>
      </c>
      <c r="G1537" s="15">
        <f t="shared" si="52"/>
        <v>16048478.376410002</v>
      </c>
      <c r="H1537" s="15">
        <f t="shared" si="63"/>
        <v>0.71000000089406967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29565.030000000002</v>
      </c>
      <c r="D1538" s="7">
        <f>'P-VRIO'!E5</f>
        <v>3065319.84</v>
      </c>
      <c r="E1538" s="7">
        <v>0</v>
      </c>
      <c r="F1538" s="7">
        <v>0</v>
      </c>
      <c r="G1538" s="8">
        <f t="shared" si="52"/>
        <v>6160.20471</v>
      </c>
      <c r="H1538" s="8">
        <f t="shared" si="63"/>
        <v>0.19000000015148544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687.5</v>
      </c>
      <c r="D1539" s="2">
        <f>'P-VRIO'!E6</f>
        <v>3053334.19</v>
      </c>
      <c r="E1539" s="2">
        <v>0</v>
      </c>
      <c r="F1539" s="2">
        <v>0</v>
      </c>
      <c r="G1539" s="3">
        <f t="shared" si="52"/>
        <v>12214.71176</v>
      </c>
      <c r="H1539" s="3">
        <f t="shared" si="63"/>
        <v>0.68999999994412065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687.5</v>
      </c>
      <c r="D1540" s="2">
        <f>'P-VRIO'!E7</f>
        <v>3053334.19</v>
      </c>
      <c r="E1540" s="2">
        <v>0</v>
      </c>
      <c r="F1540" s="2">
        <v>0</v>
      </c>
      <c r="G1540" s="3">
        <f t="shared" si="52"/>
        <v>18322.067640000001</v>
      </c>
      <c r="H1540" s="3">
        <f t="shared" si="63"/>
        <v>0.68999999994412065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687.5</v>
      </c>
      <c r="D1541" s="2">
        <f>'P-VRIO'!E8</f>
        <v>0</v>
      </c>
      <c r="E1541" s="2">
        <v>0</v>
      </c>
      <c r="F1541" s="2">
        <v>0</v>
      </c>
      <c r="G1541" s="3">
        <f t="shared" si="52"/>
        <v>2.75</v>
      </c>
      <c r="H1541" s="3">
        <f t="shared" si="63"/>
        <v>0.5</v>
      </c>
      <c r="I1541" s="11">
        <f t="shared" ref="I1541:I1546" si="64">G1541*H1541</f>
        <v>1.375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3050192.25</v>
      </c>
      <c r="E1542" s="2">
        <v>0</v>
      </c>
      <c r="F1542" s="2">
        <v>0</v>
      </c>
      <c r="G1542" s="3">
        <f t="shared" si="52"/>
        <v>30501.922500000001</v>
      </c>
      <c r="H1542" s="3">
        <f t="shared" si="63"/>
        <v>0.25</v>
      </c>
      <c r="I1542" s="11">
        <f t="shared" si="64"/>
        <v>7625.4806250000001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3141.94</v>
      </c>
      <c r="E1544" s="2">
        <v>0</v>
      </c>
      <c r="F1544" s="2">
        <v>0</v>
      </c>
      <c r="G1544" s="3">
        <f t="shared" si="52"/>
        <v>43.987160000000003</v>
      </c>
      <c r="H1544" s="3">
        <f t="shared" si="63"/>
        <v>5.999999999994543E-2</v>
      </c>
      <c r="I1544" s="11">
        <f t="shared" si="64"/>
        <v>2.6392295999975999</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28877.530000000002</v>
      </c>
      <c r="D1555" s="2">
        <f>'P-VRIO'!E22</f>
        <v>11985.65</v>
      </c>
      <c r="E1555" s="2">
        <v>0</v>
      </c>
      <c r="F1555" s="2">
        <v>0</v>
      </c>
      <c r="G1555" s="3">
        <f t="shared" si="52"/>
        <v>951.27893999999992</v>
      </c>
      <c r="H1555" s="3">
        <f t="shared" si="63"/>
        <v>0.81999999999788997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28544.47</v>
      </c>
      <c r="D1556" s="2">
        <f>'P-VRIO'!E23</f>
        <v>11985.65</v>
      </c>
      <c r="E1556" s="2">
        <v>0</v>
      </c>
      <c r="F1556" s="2">
        <v>0</v>
      </c>
      <c r="G1556" s="3">
        <f t="shared" si="52"/>
        <v>997.79962999999998</v>
      </c>
      <c r="H1556" s="3">
        <f t="shared" si="63"/>
        <v>0.82000000000152795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28544.47</v>
      </c>
      <c r="D1557" s="2">
        <f>'P-VRIO'!E24</f>
        <v>0</v>
      </c>
      <c r="E1557" s="2">
        <v>0</v>
      </c>
      <c r="F1557" s="2">
        <v>0</v>
      </c>
      <c r="G1557" s="3">
        <f t="shared" si="52"/>
        <v>570.88940000000002</v>
      </c>
      <c r="H1557" s="3">
        <f t="shared" si="63"/>
        <v>0.47000000000116415</v>
      </c>
      <c r="I1557" s="11">
        <f t="shared" ref="I1557:I1562" si="66">G1557*H1557</f>
        <v>268.31801800066461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9463.92</v>
      </c>
      <c r="E1558" s="2">
        <v>0</v>
      </c>
      <c r="F1558" s="2">
        <v>0</v>
      </c>
      <c r="G1558" s="3">
        <f t="shared" si="52"/>
        <v>397.48464000000001</v>
      </c>
      <c r="H1558" s="3">
        <f t="shared" si="63"/>
        <v>7.999999999992724E-2</v>
      </c>
      <c r="I1558" s="11">
        <f t="shared" si="66"/>
        <v>31.798771199971082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2521.73</v>
      </c>
      <c r="E1561" s="2">
        <v>0</v>
      </c>
      <c r="F1561" s="2">
        <v>0</v>
      </c>
      <c r="G1561" s="3">
        <f t="shared" si="52"/>
        <v>121.04304</v>
      </c>
      <c r="H1561" s="3">
        <f t="shared" si="63"/>
        <v>0.26999999999998181</v>
      </c>
      <c r="I1561" s="11">
        <f t="shared" si="66"/>
        <v>32.681620799997802</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333.06</v>
      </c>
      <c r="D1563" s="2">
        <f>'P-VRIO'!E30</f>
        <v>0</v>
      </c>
      <c r="E1563" s="2">
        <v>0</v>
      </c>
      <c r="F1563" s="2">
        <v>0</v>
      </c>
      <c r="G1563" s="3">
        <f t="shared" si="52"/>
        <v>8.659559999999999</v>
      </c>
      <c r="H1563" s="3">
        <f t="shared" si="63"/>
        <v>6.0000000000002274E-2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333.06</v>
      </c>
      <c r="D1569" s="2">
        <f>'P-VRIO'!E36</f>
        <v>0</v>
      </c>
      <c r="E1569" s="2">
        <v>0</v>
      </c>
      <c r="F1569" s="2">
        <v>0</v>
      </c>
      <c r="G1569" s="3">
        <f t="shared" si="52"/>
        <v>10.657920000000001</v>
      </c>
      <c r="H1569" s="3">
        <f t="shared" si="63"/>
        <v>6.0000000000002274E-2</v>
      </c>
      <c r="I1569" s="11">
        <f t="shared" si="67"/>
        <v>0.63947520000002422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9237992.8399999999</v>
      </c>
      <c r="D1582" s="7"/>
      <c r="E1582" s="7">
        <v>0</v>
      </c>
      <c r="F1582" s="7">
        <v>0</v>
      </c>
      <c r="G1582" s="8">
        <f t="shared" ref="G1582:G1686" si="70">B1582/1000*C1582</f>
        <v>9237.9928400000008</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57088591.230000004</v>
      </c>
      <c r="D1583" s="2">
        <v>0</v>
      </c>
      <c r="E1583" s="2">
        <v>0</v>
      </c>
      <c r="F1583" s="2">
        <v>0</v>
      </c>
      <c r="G1583" s="3">
        <f t="shared" si="70"/>
        <v>114177.18246000001</v>
      </c>
      <c r="H1583" s="3">
        <f t="shared" si="71"/>
        <v>0.23000000417232513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999657.45</v>
      </c>
      <c r="D1584" s="2">
        <v>0</v>
      </c>
      <c r="E1584" s="2">
        <v>0</v>
      </c>
      <c r="F1584" s="2">
        <v>0</v>
      </c>
      <c r="G1584" s="3">
        <f t="shared" si="70"/>
        <v>2998.97235</v>
      </c>
      <c r="H1584" s="3">
        <f t="shared" si="71"/>
        <v>0.44999999995343387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33284582.140000001</v>
      </c>
      <c r="D1585" s="2">
        <v>0</v>
      </c>
      <c r="E1585" s="2">
        <v>0</v>
      </c>
      <c r="F1585" s="2">
        <v>0</v>
      </c>
      <c r="G1585" s="3">
        <f t="shared" si="70"/>
        <v>133138.32855999999</v>
      </c>
      <c r="H1585" s="3">
        <f t="shared" si="71"/>
        <v>0.14000000059604645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16670472.32</v>
      </c>
      <c r="D1586" s="2">
        <v>0</v>
      </c>
      <c r="E1586" s="2">
        <v>0</v>
      </c>
      <c r="F1586" s="2">
        <v>0</v>
      </c>
      <c r="G1586" s="3">
        <f t="shared" si="70"/>
        <v>83352.361600000004</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7905484.5800000001</v>
      </c>
      <c r="D1587" s="2">
        <v>0</v>
      </c>
      <c r="E1587" s="2">
        <v>0</v>
      </c>
      <c r="F1587" s="2">
        <v>0</v>
      </c>
      <c r="G1587" s="3">
        <f t="shared" si="70"/>
        <v>47432.907480000002</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132552.06</v>
      </c>
      <c r="D1588" s="2">
        <v>0</v>
      </c>
      <c r="E1588" s="2">
        <v>0</v>
      </c>
      <c r="F1588" s="2">
        <v>0</v>
      </c>
      <c r="G1588" s="3">
        <f t="shared" si="70"/>
        <v>927.86442</v>
      </c>
      <c r="H1588" s="3">
        <f t="shared" si="71"/>
        <v>5.9999999997671694E-2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237156.6</v>
      </c>
      <c r="D1589" s="2">
        <v>0</v>
      </c>
      <c r="E1589" s="2">
        <v>0</v>
      </c>
      <c r="F1589" s="2">
        <v>0</v>
      </c>
      <c r="G1589" s="3">
        <f t="shared" si="70"/>
        <v>1897.2528</v>
      </c>
      <c r="H1589" s="3">
        <f t="shared" si="71"/>
        <v>0.39999999999417923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1196495.48</v>
      </c>
      <c r="D1591" s="2">
        <v>0</v>
      </c>
      <c r="E1591" s="2">
        <v>0</v>
      </c>
      <c r="F1591" s="2">
        <v>0</v>
      </c>
      <c r="G1591" s="3">
        <f t="shared" si="70"/>
        <v>11964.9548</v>
      </c>
      <c r="H1591" s="3">
        <f t="shared" si="71"/>
        <v>0.47999999998137355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2410632.98</v>
      </c>
      <c r="D1592" s="2">
        <v>0</v>
      </c>
      <c r="E1592" s="2">
        <v>0</v>
      </c>
      <c r="F1592" s="2">
        <v>0</v>
      </c>
      <c r="G1592" s="3">
        <f t="shared" si="70"/>
        <v>26516.962779999998</v>
      </c>
      <c r="H1592" s="3">
        <f t="shared" si="71"/>
        <v>2.0000000018626451E-2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4731788.12</v>
      </c>
      <c r="D1593" s="2">
        <v>0</v>
      </c>
      <c r="E1593" s="2">
        <v>0</v>
      </c>
      <c r="F1593" s="2">
        <v>0</v>
      </c>
      <c r="G1593" s="3">
        <f t="shared" si="70"/>
        <v>56781.457440000006</v>
      </c>
      <c r="H1593" s="3">
        <f t="shared" si="71"/>
        <v>0.12000000011175871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11167455.109999999</v>
      </c>
      <c r="D1594" s="2">
        <v>0</v>
      </c>
      <c r="E1594" s="2">
        <v>0</v>
      </c>
      <c r="F1594" s="2">
        <v>0</v>
      </c>
      <c r="G1594" s="3">
        <f t="shared" si="70"/>
        <v>145176.91642999998</v>
      </c>
      <c r="H1594" s="3">
        <f t="shared" si="71"/>
        <v>0.10999999940395355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6695511.0899999999</v>
      </c>
      <c r="D1595" s="2">
        <v>0</v>
      </c>
      <c r="E1595" s="2">
        <v>0</v>
      </c>
      <c r="F1595" s="2">
        <v>0</v>
      </c>
      <c r="G1595" s="3">
        <f t="shared" si="70"/>
        <v>93737.15526</v>
      </c>
      <c r="H1595" s="3">
        <f t="shared" si="71"/>
        <v>8.9999999850988388E-2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6695511.0899999999</v>
      </c>
      <c r="D1599" s="2">
        <v>0</v>
      </c>
      <c r="E1599" s="2">
        <v>0</v>
      </c>
      <c r="F1599" s="2">
        <v>0</v>
      </c>
      <c r="G1599" s="3">
        <f t="shared" si="70"/>
        <v>120519.19961999998</v>
      </c>
      <c r="H1599" s="3">
        <f t="shared" si="71"/>
        <v>8.9999999850988388E-2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4941385.4400000004</v>
      </c>
      <c r="D1601" s="2">
        <v>0</v>
      </c>
      <c r="E1601" s="2">
        <v>0</v>
      </c>
      <c r="F1601" s="2">
        <v>0</v>
      </c>
      <c r="G1601" s="3">
        <f>B1601/1000*C1601</f>
        <v>98827.708800000008</v>
      </c>
      <c r="H1601" s="3">
        <f>ABS(C1601-ROUND(C1601,0))</f>
        <v>0.44000000040978193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48210324.290000007</v>
      </c>
      <c r="D1602" s="2">
        <v>0</v>
      </c>
      <c r="E1602" s="2">
        <v>0</v>
      </c>
      <c r="F1602" s="2">
        <v>0</v>
      </c>
      <c r="G1602" s="3">
        <f t="shared" si="70"/>
        <v>1012416.8100900002</v>
      </c>
      <c r="H1602" s="3">
        <f t="shared" si="71"/>
        <v>0.29000000655651093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217405.81</v>
      </c>
      <c r="D1603" s="2">
        <v>0</v>
      </c>
      <c r="E1603" s="2">
        <v>0</v>
      </c>
      <c r="F1603" s="2">
        <v>0</v>
      </c>
      <c r="G1603" s="3">
        <f t="shared" si="70"/>
        <v>4782.9278199999999</v>
      </c>
      <c r="H1603" s="3">
        <f t="shared" si="71"/>
        <v>0.19000000000232831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33801212.5</v>
      </c>
      <c r="D1604" s="2">
        <v>0</v>
      </c>
      <c r="E1604" s="2">
        <v>0</v>
      </c>
      <c r="F1604" s="2">
        <v>0</v>
      </c>
      <c r="G1604" s="3">
        <f t="shared" si="70"/>
        <v>777427.88749999995</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16497176.550000001</v>
      </c>
      <c r="D1605" s="2">
        <v>0</v>
      </c>
      <c r="E1605" s="2">
        <v>0</v>
      </c>
      <c r="F1605" s="2">
        <v>0</v>
      </c>
      <c r="G1605" s="3">
        <f t="shared" si="70"/>
        <v>395932.23720000003</v>
      </c>
      <c r="H1605" s="3">
        <f t="shared" si="71"/>
        <v>0.44999999925494194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7676369.5099999998</v>
      </c>
      <c r="D1606" s="2">
        <v>0</v>
      </c>
      <c r="E1606" s="2">
        <v>0</v>
      </c>
      <c r="F1606" s="2">
        <v>0</v>
      </c>
      <c r="G1606" s="3">
        <f t="shared" si="70"/>
        <v>191909.23775</v>
      </c>
      <c r="H1606" s="3">
        <f t="shared" si="71"/>
        <v>0.49000000022351742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133836.16</v>
      </c>
      <c r="D1607" s="2">
        <v>0</v>
      </c>
      <c r="E1607" s="2">
        <v>0</v>
      </c>
      <c r="F1607" s="2">
        <v>0</v>
      </c>
      <c r="G1607" s="3">
        <f t="shared" si="70"/>
        <v>3479.7401599999998</v>
      </c>
      <c r="H1607" s="3">
        <f t="shared" si="71"/>
        <v>0.16000000000349246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232522.1</v>
      </c>
      <c r="D1608" s="2">
        <v>0</v>
      </c>
      <c r="E1608" s="2">
        <v>0</v>
      </c>
      <c r="F1608" s="2">
        <v>0</v>
      </c>
      <c r="G1608" s="3">
        <f t="shared" si="70"/>
        <v>6278.0967000000001</v>
      </c>
      <c r="H1608" s="3">
        <f t="shared" si="71"/>
        <v>0.10000000000582077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1184369.1499999999</v>
      </c>
      <c r="D1610" s="2">
        <v>0</v>
      </c>
      <c r="E1610" s="2">
        <v>0</v>
      </c>
      <c r="F1610" s="2">
        <v>0</v>
      </c>
      <c r="G1610" s="3">
        <f t="shared" si="70"/>
        <v>34346.705349999997</v>
      </c>
      <c r="H1610" s="3">
        <f t="shared" si="71"/>
        <v>0.14999999990686774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2343007.29</v>
      </c>
      <c r="D1611" s="2">
        <v>0</v>
      </c>
      <c r="E1611" s="2">
        <v>0</v>
      </c>
      <c r="F1611" s="2">
        <v>0</v>
      </c>
      <c r="G1611" s="3">
        <f t="shared" si="70"/>
        <v>70290.218699999998</v>
      </c>
      <c r="H1611" s="3">
        <f t="shared" si="71"/>
        <v>0.2900000000372529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5733931.7400000002</v>
      </c>
      <c r="D1612" s="2">
        <v>0</v>
      </c>
      <c r="E1612" s="2">
        <v>0</v>
      </c>
      <c r="F1612" s="2">
        <v>0</v>
      </c>
      <c r="G1612" s="3">
        <f t="shared" si="70"/>
        <v>177751.88394</v>
      </c>
      <c r="H1612" s="3">
        <f t="shared" si="71"/>
        <v>0.25999999977648258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10507274.09</v>
      </c>
      <c r="D1613" s="2">
        <v>0</v>
      </c>
      <c r="E1613" s="2">
        <v>0</v>
      </c>
      <c r="F1613" s="2">
        <v>0</v>
      </c>
      <c r="G1613" s="3">
        <f t="shared" si="70"/>
        <v>336232.77088000003</v>
      </c>
      <c r="H1613" s="3">
        <f t="shared" si="71"/>
        <v>8.9999999850988388E-2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1021550.76</v>
      </c>
      <c r="D1614" s="2">
        <v>0</v>
      </c>
      <c r="E1614" s="2">
        <v>0</v>
      </c>
      <c r="F1614" s="2">
        <v>0</v>
      </c>
      <c r="G1614" s="3">
        <f t="shared" si="70"/>
        <v>33711.175080000001</v>
      </c>
      <c r="H1614" s="3">
        <f t="shared" si="71"/>
        <v>0.23999999999068677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1021550.76</v>
      </c>
      <c r="D1618" s="2">
        <v>0</v>
      </c>
      <c r="E1618" s="2">
        <v>0</v>
      </c>
      <c r="F1618" s="2">
        <v>0</v>
      </c>
      <c r="G1618" s="3">
        <f t="shared" si="70"/>
        <v>37797.378120000001</v>
      </c>
      <c r="H1618" s="3">
        <f t="shared" si="71"/>
        <v>0.23999999999068677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2662881.13</v>
      </c>
      <c r="D1620" s="2">
        <v>0</v>
      </c>
      <c r="E1620" s="2">
        <v>0</v>
      </c>
      <c r="F1620" s="2">
        <v>0</v>
      </c>
      <c r="G1620" s="3">
        <f>B1620/1000*C1620</f>
        <v>103852.36407</v>
      </c>
      <c r="H1620" s="3">
        <f>ABS(C1620-ROUND(C1620,0))</f>
        <v>0.12999999988824129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18116259.780000001</v>
      </c>
      <c r="D1621" s="2">
        <v>0</v>
      </c>
      <c r="E1621" s="2">
        <v>0</v>
      </c>
      <c r="F1621" s="2">
        <v>0</v>
      </c>
      <c r="G1621" s="3">
        <f t="shared" si="70"/>
        <v>724650.39120000007</v>
      </c>
      <c r="H1621" s="3">
        <f t="shared" si="71"/>
        <v>0.2199999988079071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191128.76</v>
      </c>
      <c r="D1622" s="2">
        <v>0</v>
      </c>
      <c r="E1622" s="2">
        <v>0</v>
      </c>
      <c r="F1622" s="2">
        <v>0</v>
      </c>
      <c r="G1622" s="3">
        <f t="shared" si="70"/>
        <v>7836.279160000001</v>
      </c>
      <c r="H1622" s="3">
        <f t="shared" si="71"/>
        <v>0.23999999999068677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1322.28</v>
      </c>
      <c r="D1623" s="2">
        <v>0</v>
      </c>
      <c r="E1623" s="2">
        <v>0</v>
      </c>
      <c r="F1623" s="2">
        <v>0</v>
      </c>
      <c r="G1623" s="3">
        <f t="shared" si="70"/>
        <v>55.535760000000003</v>
      </c>
      <c r="H1623" s="3">
        <f t="shared" si="71"/>
        <v>0.27999999999997272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1322.28</v>
      </c>
      <c r="D1624" s="2">
        <v>0</v>
      </c>
      <c r="E1624" s="2">
        <v>0</v>
      </c>
      <c r="F1624" s="2">
        <v>0</v>
      </c>
      <c r="G1624" s="3">
        <f t="shared" si="70"/>
        <v>56.858039999999995</v>
      </c>
      <c r="H1624" s="3">
        <f t="shared" si="71"/>
        <v>0.27999999999997272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79759.89</v>
      </c>
      <c r="D1628" s="2">
        <v>0</v>
      </c>
      <c r="E1628" s="2">
        <v>0</v>
      </c>
      <c r="F1628" s="2">
        <v>0</v>
      </c>
      <c r="G1628" s="3">
        <f t="shared" si="70"/>
        <v>3748.7148299999999</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48625.06</v>
      </c>
      <c r="D1634" s="2">
        <v>0</v>
      </c>
      <c r="E1634" s="2">
        <v>0</v>
      </c>
      <c r="F1634" s="2">
        <v>0</v>
      </c>
      <c r="G1634" s="3">
        <f t="shared" si="70"/>
        <v>2577.1281799999997</v>
      </c>
      <c r="H1634" s="3">
        <f t="shared" si="71"/>
        <v>5.9999999997671694E-2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47475.07</v>
      </c>
      <c r="D1635" s="2">
        <v>0</v>
      </c>
      <c r="E1635" s="2">
        <v>0</v>
      </c>
      <c r="F1635" s="2">
        <v>0</v>
      </c>
      <c r="G1635" s="3">
        <f t="shared" si="70"/>
        <v>2563.6537800000001</v>
      </c>
      <c r="H1635" s="3">
        <f t="shared" si="71"/>
        <v>6.9999999999708962E-2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300</v>
      </c>
      <c r="D1636" s="2">
        <v>0</v>
      </c>
      <c r="E1636" s="2">
        <v>0</v>
      </c>
      <c r="F1636" s="2">
        <v>0</v>
      </c>
      <c r="G1636" s="3">
        <f t="shared" si="70"/>
        <v>16.5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849.99</v>
      </c>
      <c r="D1638" s="2">
        <v>0</v>
      </c>
      <c r="E1638" s="2">
        <v>0</v>
      </c>
      <c r="F1638" s="2">
        <v>0</v>
      </c>
      <c r="G1638" s="3">
        <f t="shared" si="70"/>
        <v>48.44943</v>
      </c>
      <c r="H1638" s="3">
        <f t="shared" si="71"/>
        <v>9.9999999999909051E-3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1134.83</v>
      </c>
      <c r="D1639" s="2">
        <v>0</v>
      </c>
      <c r="E1639" s="2">
        <v>0</v>
      </c>
      <c r="F1639" s="2">
        <v>0</v>
      </c>
      <c r="G1639" s="3">
        <f t="shared" si="70"/>
        <v>65.820139999999995</v>
      </c>
      <c r="H1639" s="3">
        <f t="shared" si="71"/>
        <v>0.17000000000007276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1134.83</v>
      </c>
      <c r="D1640" s="2">
        <v>0</v>
      </c>
      <c r="E1640" s="2">
        <v>0</v>
      </c>
      <c r="F1640" s="2">
        <v>0</v>
      </c>
      <c r="G1640" s="3">
        <f t="shared" si="70"/>
        <v>66.954969999999989</v>
      </c>
      <c r="H1640" s="3">
        <f t="shared" si="71"/>
        <v>0.17000000000007276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30000</v>
      </c>
      <c r="D1654" s="2">
        <v>0</v>
      </c>
      <c r="E1654" s="2">
        <v>0</v>
      </c>
      <c r="F1654" s="2">
        <v>0</v>
      </c>
      <c r="G1654" s="3">
        <f t="shared" si="70"/>
        <v>2190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30000</v>
      </c>
      <c r="D1655" s="2">
        <v>0</v>
      </c>
      <c r="E1655" s="2">
        <v>0</v>
      </c>
      <c r="F1655" s="2">
        <v>0</v>
      </c>
      <c r="G1655" s="3">
        <f t="shared" si="70"/>
        <v>2220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110046.59000000001</v>
      </c>
      <c r="D1669" s="2">
        <v>0</v>
      </c>
      <c r="E1669" s="2">
        <v>0</v>
      </c>
      <c r="F1669" s="2">
        <v>0</v>
      </c>
      <c r="G1669" s="3">
        <f t="shared" si="70"/>
        <v>9684.0999200000006</v>
      </c>
      <c r="H1669" s="3">
        <f t="shared" si="71"/>
        <v>0.40999999998894054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78788.490000000005</v>
      </c>
      <c r="D1670" s="2">
        <v>0</v>
      </c>
      <c r="E1670" s="2">
        <v>0</v>
      </c>
      <c r="F1670" s="2">
        <v>0</v>
      </c>
      <c r="G1670" s="3">
        <f t="shared" si="70"/>
        <v>7012.1756100000002</v>
      </c>
      <c r="H1670" s="3">
        <f t="shared" si="71"/>
        <v>0.49000000000523869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31257.5</v>
      </c>
      <c r="D1671" s="2">
        <v>0</v>
      </c>
      <c r="E1671" s="2">
        <v>0</v>
      </c>
      <c r="F1671" s="2">
        <v>0</v>
      </c>
      <c r="G1671" s="3">
        <f t="shared" si="70"/>
        <v>2813.1749999999997</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0.6</v>
      </c>
      <c r="D1673" s="2">
        <v>0</v>
      </c>
      <c r="E1673" s="2">
        <v>0</v>
      </c>
      <c r="F1673" s="2">
        <v>0</v>
      </c>
      <c r="G1673" s="3">
        <f t="shared" si="70"/>
        <v>5.5199999999999999E-2</v>
      </c>
      <c r="H1673" s="3">
        <f t="shared" si="71"/>
        <v>0.4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17925131.02</v>
      </c>
      <c r="D1681" s="2">
        <v>0</v>
      </c>
      <c r="E1681" s="2">
        <v>0</v>
      </c>
      <c r="F1681" s="2">
        <v>0</v>
      </c>
      <c r="G1681" s="3">
        <f t="shared" si="70"/>
        <v>1792513.102</v>
      </c>
      <c r="H1681" s="3">
        <f t="shared" si="71"/>
        <v>1.9999999552965164E-2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9292.1200000000008</v>
      </c>
      <c r="D1682" s="2">
        <v>0</v>
      </c>
      <c r="E1682" s="2">
        <v>0</v>
      </c>
      <c r="F1682" s="2">
        <v>0</v>
      </c>
      <c r="G1682" s="3">
        <f t="shared" si="70"/>
        <v>938.50412000000017</v>
      </c>
      <c r="H1682" s="3">
        <f t="shared" si="71"/>
        <v>0.12000000000080036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2614999.0699999998</v>
      </c>
      <c r="D1683" s="2">
        <v>0</v>
      </c>
      <c r="E1683" s="2">
        <v>0</v>
      </c>
      <c r="F1683" s="2">
        <v>0</v>
      </c>
      <c r="G1683" s="3">
        <f t="shared" si="70"/>
        <v>266729.90513999999</v>
      </c>
      <c r="H1683" s="3">
        <f t="shared" si="71"/>
        <v>6.9999999832361937E-2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1342508.85</v>
      </c>
      <c r="D1684" s="2">
        <v>0</v>
      </c>
      <c r="E1684" s="2">
        <v>0</v>
      </c>
      <c r="F1684" s="2">
        <v>0</v>
      </c>
      <c r="G1684" s="3">
        <f t="shared" si="70"/>
        <v>138278.41154999999</v>
      </c>
      <c r="H1684" s="3">
        <f t="shared" si="71"/>
        <v>0.14999999990686774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11637140.460000001</v>
      </c>
      <c r="D1685" s="2">
        <v>0</v>
      </c>
      <c r="E1685" s="2">
        <v>0</v>
      </c>
      <c r="F1685" s="2">
        <v>0</v>
      </c>
      <c r="G1685" s="3">
        <f>B1685/1000*C1685</f>
        <v>1210262.60784</v>
      </c>
      <c r="H1685" s="3">
        <f>ABS(C1685-ROUND(C1685,0))</f>
        <v>0.46000000089406967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2321190.52</v>
      </c>
      <c r="D1686" s="14">
        <v>0</v>
      </c>
      <c r="E1686" s="14">
        <v>0</v>
      </c>
      <c r="F1686" s="14">
        <v>0</v>
      </c>
      <c r="G1686" s="15">
        <f t="shared" si="70"/>
        <v>243725.00459999999</v>
      </c>
      <c r="H1686" s="15">
        <f t="shared" si="71"/>
        <v>0.47999999998137355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28991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31088140.800000001</v>
      </c>
      <c r="I17" s="275">
        <f>'PR-RAS'!E6</f>
        <v>32955228.91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26227787.880000003</v>
      </c>
      <c r="I18" s="275">
        <f>'PR-RAS'!E152</f>
        <v>29501540.990000002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40148.429999998305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4911256.2800000086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75610962.029999986</v>
      </c>
      <c r="I22" s="275">
        <f>BILANCA!E7</f>
        <v>85264623.960000008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11313129.409999998</v>
      </c>
      <c r="I23" s="275">
        <f>BILANCA!E69</f>
        <v>11484828.799999999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9270038.8399999999</v>
      </c>
      <c r="I24" s="275">
        <f>BILANCA!E177</f>
        <v>18129093.780000001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77654052.600000009</v>
      </c>
      <c r="I25" s="275">
        <f>BILANCA!E251</f>
        <v>78620358.980000004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2774326.08</v>
      </c>
      <c r="I27" s="275">
        <f>'RAS-funkcijski'!E5</f>
        <v>3555753.35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1376455.45</v>
      </c>
      <c r="I28" s="275">
        <f>'RAS-funkcijski'!E35</f>
        <v>571263.78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14401623.449999999</v>
      </c>
      <c r="I30" s="275">
        <f>'RAS-funkcijski'!E114</f>
        <v>17336482.43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31688732.450000003</v>
      </c>
      <c r="I31" s="275">
        <f>'RAS-funkcijski'!E141</f>
        <v>42726722.740000002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29565.030000000002</v>
      </c>
      <c r="I33" s="275">
        <f>'P-VRIO'!E5</f>
        <v>3065319.84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28877.530000000002</v>
      </c>
      <c r="I34" s="275">
        <f>'P-VRIO'!E22</f>
        <v>11985.65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9237992.8399999999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18116259.780000001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191128.76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17925131.02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D1013" sqref="D10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31088140.800000001</v>
      </c>
      <c r="E6" s="60">
        <f>E7+E43+E49+E82+E106+E125+E134+E140</f>
        <v>32955228.91</v>
      </c>
      <c r="F6" s="45">
        <f t="shared" ref="F6:F132" si="0">IF(D6&lt;&gt;0,IF(E6/D6&gt;=100,"&gt;&gt;100",E6/D6*100),"-")</f>
        <v>106.00578890198543</v>
      </c>
    </row>
    <row r="7" spans="1:24" ht="12.75" customHeight="1" x14ac:dyDescent="0.2">
      <c r="A7" s="63">
        <v>61</v>
      </c>
      <c r="B7" s="220" t="s">
        <v>17</v>
      </c>
      <c r="C7" s="247" t="s">
        <v>18</v>
      </c>
      <c r="D7" s="60">
        <f>D8+D17+D23+D29+D36+D39</f>
        <v>8560853.5300000012</v>
      </c>
      <c r="E7" s="60">
        <f>E8+E17+E23+E29+E36+E39</f>
        <v>9970494.1099999994</v>
      </c>
      <c r="F7" s="45">
        <f t="shared" si="0"/>
        <v>116.46612192417685</v>
      </c>
    </row>
    <row r="8" spans="1:24" ht="12.75" customHeight="1" x14ac:dyDescent="0.2">
      <c r="A8" s="63">
        <v>611</v>
      </c>
      <c r="B8" s="220" t="s">
        <v>19</v>
      </c>
      <c r="C8" s="247" t="s">
        <v>20</v>
      </c>
      <c r="D8" s="60">
        <f>SUM(D9:D14)-D15-D16</f>
        <v>8104520.7100000009</v>
      </c>
      <c r="E8" s="60">
        <f>SUM(E9:E14)-E15-E16</f>
        <v>9435288.8100000005</v>
      </c>
      <c r="F8" s="45">
        <f t="shared" si="0"/>
        <v>116.42007155781577</v>
      </c>
    </row>
    <row r="9" spans="1:24" ht="12.75" customHeight="1" x14ac:dyDescent="0.2">
      <c r="A9" s="63">
        <v>6111</v>
      </c>
      <c r="B9" s="65" t="s">
        <v>21</v>
      </c>
      <c r="C9" s="247" t="s">
        <v>22</v>
      </c>
      <c r="D9" s="194">
        <v>7703173.5899999999</v>
      </c>
      <c r="E9" s="194">
        <v>9127721.7799999993</v>
      </c>
      <c r="F9" s="45">
        <f t="shared" si="0"/>
        <v>118.49300386855231</v>
      </c>
    </row>
    <row r="10" spans="1:24" ht="12.75" customHeight="1" x14ac:dyDescent="0.2">
      <c r="A10" s="63">
        <v>6112</v>
      </c>
      <c r="B10" s="65" t="s">
        <v>23</v>
      </c>
      <c r="C10" s="247" t="s">
        <v>24</v>
      </c>
      <c r="D10" s="194">
        <v>529074.81999999995</v>
      </c>
      <c r="E10" s="194">
        <v>571082.73</v>
      </c>
      <c r="F10" s="45">
        <f t="shared" si="0"/>
        <v>107.93988079039558</v>
      </c>
    </row>
    <row r="11" spans="1:24" ht="12.75" customHeight="1" x14ac:dyDescent="0.2">
      <c r="A11" s="63">
        <v>6113</v>
      </c>
      <c r="B11" s="65" t="s">
        <v>25</v>
      </c>
      <c r="C11" s="247" t="s">
        <v>26</v>
      </c>
      <c r="D11" s="194">
        <v>433554.19</v>
      </c>
      <c r="E11" s="194">
        <v>309052.83</v>
      </c>
      <c r="F11" s="45">
        <f t="shared" si="0"/>
        <v>71.283552812625345</v>
      </c>
    </row>
    <row r="12" spans="1:24" ht="12.75" customHeight="1" x14ac:dyDescent="0.2">
      <c r="A12" s="63">
        <v>6114</v>
      </c>
      <c r="B12" s="65" t="s">
        <v>27</v>
      </c>
      <c r="C12" s="247" t="s">
        <v>28</v>
      </c>
      <c r="D12" s="194">
        <v>243656.32000000001</v>
      </c>
      <c r="E12" s="194">
        <v>426794.66</v>
      </c>
      <c r="F12" s="45">
        <f t="shared" si="0"/>
        <v>175.16256504243353</v>
      </c>
    </row>
    <row r="13" spans="1:24" ht="12.75" customHeight="1" x14ac:dyDescent="0.2">
      <c r="A13" s="63">
        <v>6115</v>
      </c>
      <c r="B13" s="65" t="s">
        <v>29</v>
      </c>
      <c r="C13" s="247" t="s">
        <v>30</v>
      </c>
      <c r="D13" s="194">
        <v>319748.46000000002</v>
      </c>
      <c r="E13" s="194">
        <v>308157.23</v>
      </c>
      <c r="F13" s="45">
        <f t="shared" si="0"/>
        <v>96.374891062806043</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1124686.67</v>
      </c>
      <c r="E15" s="194">
        <v>1307520.42</v>
      </c>
      <c r="F15" s="45">
        <f t="shared" si="0"/>
        <v>116.2564165537767</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404876.60000000003</v>
      </c>
      <c r="E23" s="60">
        <f t="shared" si="2"/>
        <v>468977.37</v>
      </c>
      <c r="F23" s="45">
        <f t="shared" si="0"/>
        <v>115.83217454404624</v>
      </c>
    </row>
    <row r="24" spans="1:6" ht="12.75" customHeight="1" x14ac:dyDescent="0.2">
      <c r="A24" s="63">
        <v>6131</v>
      </c>
      <c r="B24" s="65" t="s">
        <v>51</v>
      </c>
      <c r="C24" s="247" t="s">
        <v>52</v>
      </c>
      <c r="D24" s="194">
        <v>37885.39</v>
      </c>
      <c r="E24" s="194">
        <v>99968.88</v>
      </c>
      <c r="F24" s="45">
        <f t="shared" si="0"/>
        <v>263.87185139178985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366991.21</v>
      </c>
      <c r="E27" s="194">
        <v>369008.49</v>
      </c>
      <c r="F27" s="45">
        <f t="shared" si="0"/>
        <v>100.54968074030981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51456.22</v>
      </c>
      <c r="E29" s="60">
        <f>SUM(E30:E35)</f>
        <v>66227.929999999993</v>
      </c>
      <c r="F29" s="45">
        <f t="shared" si="0"/>
        <v>128.70733606160732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51434.36</v>
      </c>
      <c r="E31" s="194">
        <v>66227.929999999993</v>
      </c>
      <c r="F31" s="45">
        <f t="shared" si="0"/>
        <v>128.7620376728708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21.86</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16401215.01</v>
      </c>
      <c r="E49" s="60">
        <f>E50+E53+E58+E61+E64+E68+E71+E74+E77</f>
        <v>17254525.949999999</v>
      </c>
      <c r="F49" s="45">
        <f t="shared" si="0"/>
        <v>105.20273003847413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1492459.29</v>
      </c>
      <c r="E58" s="60">
        <f t="shared" si="9"/>
        <v>569245.46000000008</v>
      </c>
      <c r="F58" s="45">
        <f t="shared" si="0"/>
        <v>38.141439690458832</v>
      </c>
    </row>
    <row r="59" spans="1:6" ht="24" x14ac:dyDescent="0.2">
      <c r="A59" s="63">
        <v>6331</v>
      </c>
      <c r="B59" s="65" t="s">
        <v>121</v>
      </c>
      <c r="C59" s="247" t="s">
        <v>122</v>
      </c>
      <c r="D59" s="194">
        <v>738706.18</v>
      </c>
      <c r="E59" s="194">
        <v>17919.16</v>
      </c>
      <c r="F59" s="45">
        <f t="shared" si="0"/>
        <v>2.4257493012986568</v>
      </c>
    </row>
    <row r="60" spans="1:6" ht="24" x14ac:dyDescent="0.2">
      <c r="A60" s="63">
        <v>6332</v>
      </c>
      <c r="B60" s="65" t="s">
        <v>123</v>
      </c>
      <c r="C60" s="247" t="s">
        <v>124</v>
      </c>
      <c r="D60" s="194">
        <v>753753.11</v>
      </c>
      <c r="E60" s="194">
        <v>551326.30000000005</v>
      </c>
      <c r="F60" s="45">
        <f t="shared" si="0"/>
        <v>73.144149282515073</v>
      </c>
    </row>
    <row r="61" spans="1:6" ht="12.75" customHeight="1" x14ac:dyDescent="0.2">
      <c r="A61" s="63">
        <v>634</v>
      </c>
      <c r="B61" s="65" t="s">
        <v>125</v>
      </c>
      <c r="C61" s="247" t="s">
        <v>126</v>
      </c>
      <c r="D61" s="60">
        <f t="shared" ref="D61:E61" si="10">SUM(D62:D63)</f>
        <v>161299.38</v>
      </c>
      <c r="E61" s="60">
        <f t="shared" si="10"/>
        <v>152475.14000000001</v>
      </c>
      <c r="F61" s="45">
        <f t="shared" si="0"/>
        <v>94.529278413841396</v>
      </c>
    </row>
    <row r="62" spans="1:6" ht="12.75" customHeight="1" x14ac:dyDescent="0.2">
      <c r="A62" s="63">
        <v>6341</v>
      </c>
      <c r="B62" s="65" t="s">
        <v>127</v>
      </c>
      <c r="C62" s="247" t="s">
        <v>128</v>
      </c>
      <c r="D62" s="194">
        <v>29636.18</v>
      </c>
      <c r="E62" s="194">
        <v>77119.59</v>
      </c>
      <c r="F62" s="45">
        <f t="shared" si="0"/>
        <v>260.22108787299845</v>
      </c>
    </row>
    <row r="63" spans="1:6" ht="12.75" customHeight="1" x14ac:dyDescent="0.2">
      <c r="A63" s="63">
        <v>6342</v>
      </c>
      <c r="B63" s="65" t="s">
        <v>129</v>
      </c>
      <c r="C63" s="247" t="s">
        <v>130</v>
      </c>
      <c r="D63" s="194">
        <v>131663.20000000001</v>
      </c>
      <c r="E63" s="194">
        <v>75355.55</v>
      </c>
      <c r="F63" s="45">
        <f t="shared" si="0"/>
        <v>57.233570200329318</v>
      </c>
    </row>
    <row r="64" spans="1:6" ht="24" x14ac:dyDescent="0.2">
      <c r="A64" s="63">
        <v>635</v>
      </c>
      <c r="B64" s="65" t="s">
        <v>131</v>
      </c>
      <c r="C64" s="247" t="s">
        <v>132</v>
      </c>
      <c r="D64" s="60">
        <f>SUM(D65:D67)</f>
        <v>3602318.91</v>
      </c>
      <c r="E64" s="60">
        <f>SUM(E65:E67)</f>
        <v>4041566.1799999997</v>
      </c>
      <c r="F64" s="45">
        <f t="shared" si="0"/>
        <v>112.19345874071986</v>
      </c>
    </row>
    <row r="65" spans="1:6" ht="12.75" customHeight="1" x14ac:dyDescent="0.2">
      <c r="A65" s="63">
        <v>6351</v>
      </c>
      <c r="B65" s="65" t="s">
        <v>133</v>
      </c>
      <c r="C65" s="247" t="s">
        <v>134</v>
      </c>
      <c r="D65" s="194">
        <v>868842.01</v>
      </c>
      <c r="E65" s="194">
        <v>950914.06</v>
      </c>
      <c r="F65" s="45">
        <f t="shared" si="0"/>
        <v>109.44614199766885</v>
      </c>
    </row>
    <row r="66" spans="1:6" ht="12.75" customHeight="1" x14ac:dyDescent="0.2">
      <c r="A66" s="63">
        <v>6352</v>
      </c>
      <c r="B66" s="64" t="s">
        <v>135</v>
      </c>
      <c r="C66" s="247" t="s">
        <v>136</v>
      </c>
      <c r="D66" s="194">
        <v>146648.46</v>
      </c>
      <c r="E66" s="194">
        <v>100913.82</v>
      </c>
      <c r="F66" s="45">
        <f t="shared" si="0"/>
        <v>68.813419520395925</v>
      </c>
    </row>
    <row r="67" spans="1:6" ht="12.75" customHeight="1" x14ac:dyDescent="0.2">
      <c r="A67" s="70" t="s">
        <v>137</v>
      </c>
      <c r="B67" s="65" t="s">
        <v>138</v>
      </c>
      <c r="C67" s="277" t="s">
        <v>137</v>
      </c>
      <c r="D67" s="192">
        <v>2586828.44</v>
      </c>
      <c r="E67" s="192">
        <v>2989738.3</v>
      </c>
      <c r="F67" s="71">
        <f t="shared" si="0"/>
        <v>115.57543800624057</v>
      </c>
    </row>
    <row r="68" spans="1:6" ht="24" x14ac:dyDescent="0.2">
      <c r="A68" s="63" t="s">
        <v>139</v>
      </c>
      <c r="B68" s="183" t="s">
        <v>140</v>
      </c>
      <c r="C68" s="247" t="s">
        <v>139</v>
      </c>
      <c r="D68" s="60">
        <f t="shared" ref="D68:E68" si="11">SUM(D69:D70)</f>
        <v>8930818.75</v>
      </c>
      <c r="E68" s="60">
        <f t="shared" si="11"/>
        <v>9328870.2100000009</v>
      </c>
      <c r="F68" s="45">
        <f t="shared" si="0"/>
        <v>104.4570545113795</v>
      </c>
    </row>
    <row r="69" spans="1:6" ht="12.75" customHeight="1" x14ac:dyDescent="0.2">
      <c r="A69" s="63" t="s">
        <v>141</v>
      </c>
      <c r="B69" s="64" t="s">
        <v>142</v>
      </c>
      <c r="C69" s="247" t="s">
        <v>141</v>
      </c>
      <c r="D69" s="194">
        <v>8493405.3000000007</v>
      </c>
      <c r="E69" s="194">
        <v>9095807.9100000001</v>
      </c>
      <c r="F69" s="45">
        <f t="shared" si="0"/>
        <v>107.09259229628427</v>
      </c>
    </row>
    <row r="70" spans="1:6" ht="24" x14ac:dyDescent="0.2">
      <c r="A70" s="63" t="s">
        <v>143</v>
      </c>
      <c r="B70" s="64" t="s">
        <v>144</v>
      </c>
      <c r="C70" s="247" t="s">
        <v>143</v>
      </c>
      <c r="D70" s="194">
        <v>437413.45</v>
      </c>
      <c r="E70" s="194">
        <v>233062.3</v>
      </c>
      <c r="F70" s="45">
        <f t="shared" si="0"/>
        <v>53.281923543960517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2214318.6800000002</v>
      </c>
      <c r="E74" s="60">
        <f t="shared" si="13"/>
        <v>3162368.96</v>
      </c>
      <c r="F74" s="45">
        <f t="shared" si="0"/>
        <v>142.814536523713</v>
      </c>
    </row>
    <row r="75" spans="1:6" ht="12.75" customHeight="1" x14ac:dyDescent="0.2">
      <c r="A75" s="63" t="s">
        <v>153</v>
      </c>
      <c r="B75" s="65" t="s">
        <v>154</v>
      </c>
      <c r="C75" s="247" t="s">
        <v>153</v>
      </c>
      <c r="D75" s="194">
        <v>438475.7</v>
      </c>
      <c r="E75" s="194">
        <v>449588.59</v>
      </c>
      <c r="F75" s="45">
        <f t="shared" si="0"/>
        <v>102.53443691406387</v>
      </c>
    </row>
    <row r="76" spans="1:6" ht="12.75" customHeight="1" x14ac:dyDescent="0.2">
      <c r="A76" s="63" t="s">
        <v>155</v>
      </c>
      <c r="B76" s="65" t="s">
        <v>156</v>
      </c>
      <c r="C76" s="247" t="s">
        <v>155</v>
      </c>
      <c r="D76" s="194">
        <v>1775842.98</v>
      </c>
      <c r="E76" s="194">
        <v>2712780.37</v>
      </c>
      <c r="F76" s="45">
        <f t="shared" si="0"/>
        <v>152.76014830995925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741884.03</v>
      </c>
      <c r="E82" s="60">
        <f t="shared" si="15"/>
        <v>797837.14000000013</v>
      </c>
      <c r="F82" s="45">
        <f t="shared" si="0"/>
        <v>107.5420291767165</v>
      </c>
    </row>
    <row r="83" spans="1:6" ht="12.75" customHeight="1" x14ac:dyDescent="0.2">
      <c r="A83" s="63">
        <v>641</v>
      </c>
      <c r="B83" s="64" t="s">
        <v>169</v>
      </c>
      <c r="C83" s="247" t="s">
        <v>170</v>
      </c>
      <c r="D83" s="60">
        <f t="shared" ref="D83:E83" si="16">SUM(D84:D90)</f>
        <v>44742.11</v>
      </c>
      <c r="E83" s="60">
        <f t="shared" si="16"/>
        <v>22838.43</v>
      </c>
      <c r="F83" s="45">
        <f t="shared" si="0"/>
        <v>51.044597583797454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36429.69</v>
      </c>
      <c r="E85" s="194">
        <v>11373.72</v>
      </c>
      <c r="F85" s="45">
        <f t="shared" si="0"/>
        <v>31.221017801688671</v>
      </c>
    </row>
    <row r="86" spans="1:6" ht="12.75" customHeight="1" x14ac:dyDescent="0.2">
      <c r="A86" s="63">
        <v>6414</v>
      </c>
      <c r="B86" s="64" t="s">
        <v>175</v>
      </c>
      <c r="C86" s="247" t="s">
        <v>176</v>
      </c>
      <c r="D86" s="194">
        <v>8312.42</v>
      </c>
      <c r="E86" s="194">
        <v>11464.71</v>
      </c>
      <c r="F86" s="45">
        <f t="shared" si="0"/>
        <v>137.92265068415693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697141.92</v>
      </c>
      <c r="E91" s="60">
        <f t="shared" si="17"/>
        <v>774998.71000000008</v>
      </c>
      <c r="F91" s="45">
        <f t="shared" si="0"/>
        <v>111.16799718484869</v>
      </c>
    </row>
    <row r="92" spans="1:6" ht="12.75" customHeight="1" x14ac:dyDescent="0.2">
      <c r="A92" s="63">
        <v>6421</v>
      </c>
      <c r="B92" s="64" t="s">
        <v>187</v>
      </c>
      <c r="C92" s="247" t="s">
        <v>188</v>
      </c>
      <c r="D92" s="194">
        <v>398.17</v>
      </c>
      <c r="E92" s="194">
        <v>796.34</v>
      </c>
      <c r="F92" s="45">
        <f t="shared" si="0"/>
        <v>200</v>
      </c>
    </row>
    <row r="93" spans="1:6" ht="12.75" customHeight="1" x14ac:dyDescent="0.2">
      <c r="A93" s="63">
        <v>6422</v>
      </c>
      <c r="B93" s="64" t="s">
        <v>189</v>
      </c>
      <c r="C93" s="247" t="s">
        <v>190</v>
      </c>
      <c r="D93" s="194">
        <v>250188.89</v>
      </c>
      <c r="E93" s="194">
        <v>297100.49</v>
      </c>
      <c r="F93" s="45">
        <f t="shared" si="0"/>
        <v>118.75047289270117</v>
      </c>
    </row>
    <row r="94" spans="1:6" ht="12.75" customHeight="1" x14ac:dyDescent="0.2">
      <c r="A94" s="63">
        <v>6423</v>
      </c>
      <c r="B94" s="64" t="s">
        <v>191</v>
      </c>
      <c r="C94" s="247" t="s">
        <v>192</v>
      </c>
      <c r="D94" s="194">
        <v>446051.14</v>
      </c>
      <c r="E94" s="194">
        <v>476975.74</v>
      </c>
      <c r="F94" s="45">
        <f t="shared" si="0"/>
        <v>106.93297185609703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503.72</v>
      </c>
      <c r="E97" s="194">
        <v>126.14</v>
      </c>
      <c r="F97" s="45">
        <f t="shared" si="0"/>
        <v>25.041689827682045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4872993.0199999996</v>
      </c>
      <c r="E106" s="60">
        <f>E107+E112+E120+E124</f>
        <v>4502839.24</v>
      </c>
      <c r="F106" s="45">
        <f t="shared" si="0"/>
        <v>92.403974754718618</v>
      </c>
    </row>
    <row r="107" spans="1:6" ht="12.75" customHeight="1" x14ac:dyDescent="0.2">
      <c r="A107" s="63">
        <v>651</v>
      </c>
      <c r="B107" s="64" t="s">
        <v>217</v>
      </c>
      <c r="C107" s="247" t="s">
        <v>218</v>
      </c>
      <c r="D107" s="60">
        <f t="shared" ref="D107:E107" si="19">SUM(D108:D111)</f>
        <v>46595.65</v>
      </c>
      <c r="E107" s="60">
        <f t="shared" si="19"/>
        <v>42365.749999999993</v>
      </c>
      <c r="F107" s="45">
        <f t="shared" si="0"/>
        <v>90.92211397415852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38829.4</v>
      </c>
      <c r="E109" s="194">
        <v>37123.089999999997</v>
      </c>
      <c r="F109" s="45">
        <f t="shared" si="0"/>
        <v>95.605623573889872</v>
      </c>
    </row>
    <row r="110" spans="1:6" ht="12.75" customHeight="1" x14ac:dyDescent="0.2">
      <c r="A110" s="63">
        <v>6513</v>
      </c>
      <c r="B110" s="64" t="s">
        <v>223</v>
      </c>
      <c r="C110" s="247" t="s">
        <v>224</v>
      </c>
      <c r="D110" s="194">
        <v>3007.39</v>
      </c>
      <c r="E110" s="194">
        <v>768.78</v>
      </c>
      <c r="F110" s="45">
        <f t="shared" si="0"/>
        <v>25.563029736748476</v>
      </c>
    </row>
    <row r="111" spans="1:6" ht="12.75" customHeight="1" x14ac:dyDescent="0.2">
      <c r="A111" s="63">
        <v>6514</v>
      </c>
      <c r="B111" s="64" t="s">
        <v>225</v>
      </c>
      <c r="C111" s="247" t="s">
        <v>226</v>
      </c>
      <c r="D111" s="194">
        <v>4758.8599999999997</v>
      </c>
      <c r="E111" s="194">
        <v>4473.88</v>
      </c>
      <c r="F111" s="45">
        <f t="shared" si="0"/>
        <v>94.011591011292623</v>
      </c>
    </row>
    <row r="112" spans="1:6" ht="12.75" customHeight="1" x14ac:dyDescent="0.2">
      <c r="A112" s="63">
        <v>652</v>
      </c>
      <c r="B112" s="64" t="s">
        <v>227</v>
      </c>
      <c r="C112" s="247" t="s">
        <v>228</v>
      </c>
      <c r="D112" s="60">
        <f t="shared" ref="D112:E112" si="20">SUM(D113:D119)</f>
        <v>1221501.7</v>
      </c>
      <c r="E112" s="60">
        <f t="shared" si="20"/>
        <v>1001217.8</v>
      </c>
      <c r="F112" s="45">
        <f t="shared" si="0"/>
        <v>81.966140530135988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880.27</v>
      </c>
      <c r="E114" s="194">
        <v>58.59</v>
      </c>
      <c r="F114" s="45">
        <f t="shared" si="0"/>
        <v>6.6559123905165469</v>
      </c>
    </row>
    <row r="115" spans="1:6" ht="12.75" customHeight="1" x14ac:dyDescent="0.2">
      <c r="A115" s="63">
        <v>6524</v>
      </c>
      <c r="B115" s="64" t="s">
        <v>233</v>
      </c>
      <c r="C115" s="247" t="s">
        <v>234</v>
      </c>
      <c r="D115" s="194">
        <v>395024.46</v>
      </c>
      <c r="E115" s="194">
        <v>124892.92</v>
      </c>
      <c r="F115" s="45">
        <f t="shared" si="0"/>
        <v>31.616502937564928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825596.97</v>
      </c>
      <c r="E117" s="194">
        <v>876266.29</v>
      </c>
      <c r="F117" s="45">
        <f t="shared" si="0"/>
        <v>106.1372948110505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3604895.67</v>
      </c>
      <c r="E120" s="60">
        <f t="shared" si="21"/>
        <v>3459255.69</v>
      </c>
      <c r="F120" s="45">
        <f t="shared" si="0"/>
        <v>95.959939112468135</v>
      </c>
    </row>
    <row r="121" spans="1:6" ht="12.75" customHeight="1" x14ac:dyDescent="0.2">
      <c r="A121" s="63">
        <v>6531</v>
      </c>
      <c r="B121" s="64" t="s">
        <v>245</v>
      </c>
      <c r="C121" s="247" t="s">
        <v>246</v>
      </c>
      <c r="D121" s="194">
        <v>49799.96</v>
      </c>
      <c r="E121" s="194">
        <v>68203.149999999994</v>
      </c>
      <c r="F121" s="45">
        <f t="shared" si="0"/>
        <v>136.9542264692582</v>
      </c>
    </row>
    <row r="122" spans="1:6" ht="12.75" customHeight="1" x14ac:dyDescent="0.2">
      <c r="A122" s="63">
        <v>6532</v>
      </c>
      <c r="B122" s="64" t="s">
        <v>247</v>
      </c>
      <c r="C122" s="247" t="s">
        <v>248</v>
      </c>
      <c r="D122" s="194">
        <v>3555095.71</v>
      </c>
      <c r="E122" s="194">
        <v>3391052.54</v>
      </c>
      <c r="F122" s="45">
        <f t="shared" si="0"/>
        <v>95.385689067707276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381081.96</v>
      </c>
      <c r="E125" s="60">
        <f t="shared" si="22"/>
        <v>402242.17</v>
      </c>
      <c r="F125" s="45">
        <f t="shared" si="0"/>
        <v>105.55266641328285</v>
      </c>
    </row>
    <row r="126" spans="1:6" ht="12.75" customHeight="1" x14ac:dyDescent="0.2">
      <c r="A126" s="63">
        <v>661</v>
      </c>
      <c r="B126" s="65" t="s">
        <v>255</v>
      </c>
      <c r="C126" s="247" t="s">
        <v>256</v>
      </c>
      <c r="D126" s="60">
        <f t="shared" ref="D126:E126" si="23">SUM(D127:D128)</f>
        <v>344838.76</v>
      </c>
      <c r="E126" s="60">
        <f t="shared" si="23"/>
        <v>350638.12</v>
      </c>
      <c r="F126" s="45">
        <f t="shared" si="0"/>
        <v>101.68175990425206</v>
      </c>
    </row>
    <row r="127" spans="1:6" ht="12.75" customHeight="1" x14ac:dyDescent="0.2">
      <c r="A127" s="63">
        <v>6614</v>
      </c>
      <c r="B127" s="65" t="s">
        <v>257</v>
      </c>
      <c r="C127" s="247" t="s">
        <v>258</v>
      </c>
      <c r="D127" s="194">
        <v>1451.75</v>
      </c>
      <c r="E127" s="194">
        <v>963.9</v>
      </c>
      <c r="F127" s="45">
        <f t="shared" si="0"/>
        <v>66.395729292233511</v>
      </c>
    </row>
    <row r="128" spans="1:6" ht="12.75" customHeight="1" x14ac:dyDescent="0.2">
      <c r="A128" s="63">
        <v>6615</v>
      </c>
      <c r="B128" s="65" t="s">
        <v>259</v>
      </c>
      <c r="C128" s="247" t="s">
        <v>260</v>
      </c>
      <c r="D128" s="194">
        <v>343387.01</v>
      </c>
      <c r="E128" s="194">
        <v>349674.22</v>
      </c>
      <c r="F128" s="45">
        <f t="shared" si="0"/>
        <v>101.83093996479364</v>
      </c>
    </row>
    <row r="129" spans="1:6" ht="36" x14ac:dyDescent="0.2">
      <c r="A129" s="63">
        <v>663</v>
      </c>
      <c r="B129" s="182" t="s">
        <v>261</v>
      </c>
      <c r="C129" s="247" t="s">
        <v>262</v>
      </c>
      <c r="D129" s="60">
        <f t="shared" ref="D129:E129" si="24">SUM(D130:D133)</f>
        <v>36243.199999999997</v>
      </c>
      <c r="E129" s="60">
        <f t="shared" si="24"/>
        <v>51604.05</v>
      </c>
      <c r="F129" s="45">
        <f t="shared" si="0"/>
        <v>142.38270903231503</v>
      </c>
    </row>
    <row r="130" spans="1:6" ht="12.75" customHeight="1" x14ac:dyDescent="0.2">
      <c r="A130" s="63">
        <v>6631</v>
      </c>
      <c r="B130" s="65" t="s">
        <v>263</v>
      </c>
      <c r="C130" s="247" t="s">
        <v>264</v>
      </c>
      <c r="D130" s="194">
        <v>22689.67</v>
      </c>
      <c r="E130" s="194">
        <v>28411.4</v>
      </c>
      <c r="F130" s="45">
        <f t="shared" si="0"/>
        <v>125.21733458441662</v>
      </c>
    </row>
    <row r="131" spans="1:6" ht="12.75" customHeight="1" x14ac:dyDescent="0.2">
      <c r="A131" s="63">
        <v>6632</v>
      </c>
      <c r="B131" s="182" t="s">
        <v>265</v>
      </c>
      <c r="C131" s="247" t="s">
        <v>266</v>
      </c>
      <c r="D131" s="194">
        <v>13553.53</v>
      </c>
      <c r="E131" s="194">
        <v>23192.65</v>
      </c>
      <c r="F131" s="45">
        <f t="shared" si="0"/>
        <v>171.11888932256025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130113.25</v>
      </c>
      <c r="E140" s="60">
        <f t="shared" si="28"/>
        <v>27290.3</v>
      </c>
      <c r="F140" s="45">
        <f t="shared" si="26"/>
        <v>20.974266648477382</v>
      </c>
    </row>
    <row r="141" spans="1:6" ht="12.75" customHeight="1" x14ac:dyDescent="0.2">
      <c r="A141" s="63">
        <v>681</v>
      </c>
      <c r="B141" s="65" t="s">
        <v>285</v>
      </c>
      <c r="C141" s="247" t="s">
        <v>286</v>
      </c>
      <c r="D141" s="60">
        <f t="shared" ref="D141:E141" si="29">SUM(D142:D150)</f>
        <v>6670.64</v>
      </c>
      <c r="E141" s="60">
        <f t="shared" si="29"/>
        <v>13972.47</v>
      </c>
      <c r="F141" s="45">
        <f t="shared" si="26"/>
        <v>209.46221052252855</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6670.64</v>
      </c>
      <c r="E150" s="194">
        <v>13972.47</v>
      </c>
      <c r="F150" s="45">
        <f t="shared" si="26"/>
        <v>209.46221052252855</v>
      </c>
    </row>
    <row r="151" spans="1:6" ht="12.75" customHeight="1" x14ac:dyDescent="0.2">
      <c r="A151" s="63">
        <v>683</v>
      </c>
      <c r="B151" s="64" t="s">
        <v>305</v>
      </c>
      <c r="C151" s="247" t="s">
        <v>306</v>
      </c>
      <c r="D151" s="194">
        <v>123442.61</v>
      </c>
      <c r="E151" s="194">
        <v>13317.83</v>
      </c>
      <c r="F151" s="45">
        <f t="shared" si="26"/>
        <v>10.788681477165786</v>
      </c>
    </row>
    <row r="152" spans="1:6" ht="12.75" customHeight="1" x14ac:dyDescent="0.2">
      <c r="A152" s="63">
        <v>3</v>
      </c>
      <c r="B152" s="64" t="s">
        <v>307</v>
      </c>
      <c r="C152" s="247" t="s">
        <v>13</v>
      </c>
      <c r="D152" s="60">
        <f>D153+D164+D202+D221+D230+D262+D273</f>
        <v>26227787.880000003</v>
      </c>
      <c r="E152" s="60">
        <f>E153+E164+E202+E221+E230+E262+E273</f>
        <v>29501540.990000002</v>
      </c>
      <c r="F152" s="45">
        <f t="shared" si="26"/>
        <v>112.48200238990189</v>
      </c>
    </row>
    <row r="153" spans="1:6" ht="12.75" customHeight="1" x14ac:dyDescent="0.2">
      <c r="A153" s="63">
        <v>31</v>
      </c>
      <c r="B153" s="64" t="s">
        <v>308</v>
      </c>
      <c r="C153" s="247" t="s">
        <v>309</v>
      </c>
      <c r="D153" s="60">
        <f t="shared" ref="D153:E153" si="30">D154+D159+D160</f>
        <v>14023217.540000001</v>
      </c>
      <c r="E153" s="60">
        <f t="shared" si="30"/>
        <v>17186392.580000002</v>
      </c>
      <c r="F153" s="45">
        <f t="shared" si="26"/>
        <v>122.55669949480084</v>
      </c>
    </row>
    <row r="154" spans="1:6" ht="12.75" customHeight="1" x14ac:dyDescent="0.2">
      <c r="A154" s="63">
        <v>311</v>
      </c>
      <c r="B154" s="64" t="s">
        <v>310</v>
      </c>
      <c r="C154" s="247" t="s">
        <v>311</v>
      </c>
      <c r="D154" s="60">
        <f t="shared" ref="D154:E154" si="31">SUM(D155:D158)</f>
        <v>11487388.630000001</v>
      </c>
      <c r="E154" s="60">
        <f t="shared" si="31"/>
        <v>14105385.48</v>
      </c>
      <c r="F154" s="45">
        <f t="shared" si="26"/>
        <v>122.79018264571415</v>
      </c>
    </row>
    <row r="155" spans="1:6" ht="12.75" customHeight="1" x14ac:dyDescent="0.2">
      <c r="A155" s="63">
        <v>3111</v>
      </c>
      <c r="B155" s="64" t="s">
        <v>312</v>
      </c>
      <c r="C155" s="247" t="s">
        <v>313</v>
      </c>
      <c r="D155" s="194">
        <v>11309591.23</v>
      </c>
      <c r="E155" s="194">
        <v>13918366.060000001</v>
      </c>
      <c r="F155" s="45">
        <f t="shared" si="26"/>
        <v>123.06692414381806</v>
      </c>
    </row>
    <row r="156" spans="1:6" ht="12.75" customHeight="1" x14ac:dyDescent="0.2">
      <c r="A156" s="63">
        <v>3112</v>
      </c>
      <c r="B156" s="64" t="s">
        <v>314</v>
      </c>
      <c r="C156" s="247" t="s">
        <v>315</v>
      </c>
      <c r="D156" s="194">
        <v>1010.24</v>
      </c>
      <c r="E156" s="194">
        <v>938.26</v>
      </c>
      <c r="F156" s="45">
        <f t="shared" si="26"/>
        <v>92.874960405448206</v>
      </c>
    </row>
    <row r="157" spans="1:6" ht="12.75" customHeight="1" x14ac:dyDescent="0.2">
      <c r="A157" s="63">
        <v>3113</v>
      </c>
      <c r="B157" s="65" t="s">
        <v>316</v>
      </c>
      <c r="C157" s="247" t="s">
        <v>317</v>
      </c>
      <c r="D157" s="194">
        <v>130944.06</v>
      </c>
      <c r="E157" s="194">
        <v>131884.82999999999</v>
      </c>
      <c r="F157" s="45">
        <f t="shared" si="26"/>
        <v>100.71845183355394</v>
      </c>
    </row>
    <row r="158" spans="1:6" ht="12.75" customHeight="1" x14ac:dyDescent="0.2">
      <c r="A158" s="63">
        <v>3114</v>
      </c>
      <c r="B158" s="65" t="s">
        <v>318</v>
      </c>
      <c r="C158" s="247" t="s">
        <v>319</v>
      </c>
      <c r="D158" s="194">
        <v>45843.1</v>
      </c>
      <c r="E158" s="194">
        <v>54196.33</v>
      </c>
      <c r="F158" s="45">
        <f t="shared" si="26"/>
        <v>118.22134628766381</v>
      </c>
    </row>
    <row r="159" spans="1:6" ht="12.75" customHeight="1" x14ac:dyDescent="0.2">
      <c r="A159" s="63">
        <v>312</v>
      </c>
      <c r="B159" s="65" t="s">
        <v>320</v>
      </c>
      <c r="C159" s="247" t="s">
        <v>321</v>
      </c>
      <c r="D159" s="194">
        <v>647629.93000000005</v>
      </c>
      <c r="E159" s="194">
        <v>769236.33</v>
      </c>
      <c r="F159" s="45">
        <f t="shared" si="26"/>
        <v>118.77714329848837</v>
      </c>
    </row>
    <row r="160" spans="1:6" ht="12.75" customHeight="1" x14ac:dyDescent="0.2">
      <c r="A160" s="63">
        <v>313</v>
      </c>
      <c r="B160" s="65" t="s">
        <v>322</v>
      </c>
      <c r="C160" s="247" t="s">
        <v>323</v>
      </c>
      <c r="D160" s="60">
        <f t="shared" ref="D160:E160" si="32">SUM(D161:D163)</f>
        <v>1888198.98</v>
      </c>
      <c r="E160" s="60">
        <f t="shared" si="32"/>
        <v>2311770.77</v>
      </c>
      <c r="F160" s="45">
        <f t="shared" si="26"/>
        <v>122.43258229066515</v>
      </c>
    </row>
    <row r="161" spans="1:6" ht="12.75" customHeight="1" x14ac:dyDescent="0.2">
      <c r="A161" s="63">
        <v>3131</v>
      </c>
      <c r="B161" s="65" t="s">
        <v>324</v>
      </c>
      <c r="C161" s="247" t="s">
        <v>325</v>
      </c>
      <c r="D161" s="194">
        <v>56864.23</v>
      </c>
      <c r="E161" s="194">
        <v>72671.73</v>
      </c>
      <c r="F161" s="45">
        <f t="shared" si="26"/>
        <v>127.79867062299093</v>
      </c>
    </row>
    <row r="162" spans="1:6" ht="12.75" customHeight="1" x14ac:dyDescent="0.2">
      <c r="A162" s="63">
        <v>3132</v>
      </c>
      <c r="B162" s="65" t="s">
        <v>326</v>
      </c>
      <c r="C162" s="247" t="s">
        <v>327</v>
      </c>
      <c r="D162" s="194">
        <v>1831334.75</v>
      </c>
      <c r="E162" s="194">
        <v>2239099.04</v>
      </c>
      <c r="F162" s="45">
        <f t="shared" si="26"/>
        <v>122.26596147973494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7317662.3999999994</v>
      </c>
      <c r="E164" s="60">
        <f>E165+E170+E178+E188+E189+E194</f>
        <v>8143987.1099999994</v>
      </c>
      <c r="F164" s="45">
        <f t="shared" si="26"/>
        <v>111.29219503211844</v>
      </c>
    </row>
    <row r="165" spans="1:6" ht="12.75" customHeight="1" x14ac:dyDescent="0.2">
      <c r="A165" s="63">
        <v>321</v>
      </c>
      <c r="B165" s="64" t="s">
        <v>332</v>
      </c>
      <c r="C165" s="247" t="s">
        <v>333</v>
      </c>
      <c r="D165" s="60">
        <f t="shared" ref="D165:E165" si="33">SUM(D166:D169)</f>
        <v>460494.45000000007</v>
      </c>
      <c r="E165" s="60">
        <f t="shared" si="33"/>
        <v>476651.67999999993</v>
      </c>
      <c r="F165" s="45">
        <f t="shared" si="26"/>
        <v>103.50866986561942</v>
      </c>
    </row>
    <row r="166" spans="1:6" ht="12.75" customHeight="1" x14ac:dyDescent="0.2">
      <c r="A166" s="63">
        <v>3211</v>
      </c>
      <c r="B166" s="64" t="s">
        <v>334</v>
      </c>
      <c r="C166" s="247" t="s">
        <v>335</v>
      </c>
      <c r="D166" s="194">
        <v>89743.6</v>
      </c>
      <c r="E166" s="194">
        <v>81962.75</v>
      </c>
      <c r="F166" s="45">
        <f t="shared" si="26"/>
        <v>91.329910990867319</v>
      </c>
    </row>
    <row r="167" spans="1:6" ht="12.75" customHeight="1" x14ac:dyDescent="0.2">
      <c r="A167" s="63">
        <v>3212</v>
      </c>
      <c r="B167" s="64" t="s">
        <v>336</v>
      </c>
      <c r="C167" s="247" t="s">
        <v>337</v>
      </c>
      <c r="D167" s="194">
        <v>325791.31</v>
      </c>
      <c r="E167" s="194">
        <v>354151.47</v>
      </c>
      <c r="F167" s="45">
        <f t="shared" si="26"/>
        <v>108.70500812314484</v>
      </c>
    </row>
    <row r="168" spans="1:6" ht="12.75" customHeight="1" x14ac:dyDescent="0.2">
      <c r="A168" s="63">
        <v>3213</v>
      </c>
      <c r="B168" s="64" t="s">
        <v>338</v>
      </c>
      <c r="C168" s="247" t="s">
        <v>339</v>
      </c>
      <c r="D168" s="194">
        <v>43252.26</v>
      </c>
      <c r="E168" s="194">
        <v>39671.86</v>
      </c>
      <c r="F168" s="45">
        <f t="shared" si="26"/>
        <v>91.722051055829226</v>
      </c>
    </row>
    <row r="169" spans="1:6" ht="12.75" customHeight="1" x14ac:dyDescent="0.2">
      <c r="A169" s="63">
        <v>3214</v>
      </c>
      <c r="B169" s="64" t="s">
        <v>340</v>
      </c>
      <c r="C169" s="247" t="s">
        <v>341</v>
      </c>
      <c r="D169" s="194">
        <v>1707.28</v>
      </c>
      <c r="E169" s="194">
        <v>865.6</v>
      </c>
      <c r="F169" s="45">
        <f t="shared" si="26"/>
        <v>50.700529497211946</v>
      </c>
    </row>
    <row r="170" spans="1:6" ht="12.75" customHeight="1" x14ac:dyDescent="0.2">
      <c r="A170" s="63">
        <v>322</v>
      </c>
      <c r="B170" s="64" t="s">
        <v>342</v>
      </c>
      <c r="C170" s="247" t="s">
        <v>343</v>
      </c>
      <c r="D170" s="60">
        <f t="shared" ref="D170:E170" si="34">SUM(D171:D177)</f>
        <v>1762338.97</v>
      </c>
      <c r="E170" s="60">
        <f t="shared" si="34"/>
        <v>1849182.57</v>
      </c>
      <c r="F170" s="45">
        <f t="shared" si="26"/>
        <v>104.92774667520403</v>
      </c>
    </row>
    <row r="171" spans="1:6" ht="12.75" customHeight="1" x14ac:dyDescent="0.2">
      <c r="A171" s="63">
        <v>3221</v>
      </c>
      <c r="B171" s="64" t="s">
        <v>344</v>
      </c>
      <c r="C171" s="247" t="s">
        <v>345</v>
      </c>
      <c r="D171" s="194">
        <v>211162.77</v>
      </c>
      <c r="E171" s="194">
        <v>222849.89</v>
      </c>
      <c r="F171" s="45">
        <f t="shared" si="26"/>
        <v>105.53464988170028</v>
      </c>
    </row>
    <row r="172" spans="1:6" ht="12.75" customHeight="1" x14ac:dyDescent="0.2">
      <c r="A172" s="63">
        <v>3222</v>
      </c>
      <c r="B172" s="64" t="s">
        <v>346</v>
      </c>
      <c r="C172" s="247" t="s">
        <v>347</v>
      </c>
      <c r="D172" s="194">
        <v>612624.98</v>
      </c>
      <c r="E172" s="194">
        <v>670870.46</v>
      </c>
      <c r="F172" s="45">
        <f t="shared" si="26"/>
        <v>109.50752612144545</v>
      </c>
    </row>
    <row r="173" spans="1:6" ht="12.75" customHeight="1" x14ac:dyDescent="0.2">
      <c r="A173" s="63">
        <v>3223</v>
      </c>
      <c r="B173" s="65" t="s">
        <v>348</v>
      </c>
      <c r="C173" s="247" t="s">
        <v>349</v>
      </c>
      <c r="D173" s="194">
        <v>745430.92</v>
      </c>
      <c r="E173" s="194">
        <v>770689.39</v>
      </c>
      <c r="F173" s="45">
        <f t="shared" si="26"/>
        <v>103.38843873017771</v>
      </c>
    </row>
    <row r="174" spans="1:6" ht="12.75" customHeight="1" x14ac:dyDescent="0.2">
      <c r="A174" s="63">
        <v>3224</v>
      </c>
      <c r="B174" s="65" t="s">
        <v>350</v>
      </c>
      <c r="C174" s="247" t="s">
        <v>351</v>
      </c>
      <c r="D174" s="194">
        <v>96433.36</v>
      </c>
      <c r="E174" s="194">
        <v>81091.11</v>
      </c>
      <c r="F174" s="45">
        <f t="shared" si="26"/>
        <v>84.090308582009371</v>
      </c>
    </row>
    <row r="175" spans="1:6" ht="12.75" customHeight="1" x14ac:dyDescent="0.2">
      <c r="A175" s="63">
        <v>3225</v>
      </c>
      <c r="B175" s="65" t="s">
        <v>352</v>
      </c>
      <c r="C175" s="247" t="s">
        <v>353</v>
      </c>
      <c r="D175" s="194">
        <v>58655.25</v>
      </c>
      <c r="E175" s="194">
        <v>67709.97</v>
      </c>
      <c r="F175" s="45">
        <f t="shared" si="26"/>
        <v>115.43718592964825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38031.69</v>
      </c>
      <c r="E177" s="194">
        <v>35971.75</v>
      </c>
      <c r="F177" s="45">
        <f t="shared" si="26"/>
        <v>94.583622237139593</v>
      </c>
    </row>
    <row r="178" spans="1:6" ht="12.75" customHeight="1" x14ac:dyDescent="0.2">
      <c r="A178" s="63">
        <v>323</v>
      </c>
      <c r="B178" s="65" t="s">
        <v>358</v>
      </c>
      <c r="C178" s="247" t="s">
        <v>359</v>
      </c>
      <c r="D178" s="60">
        <f t="shared" ref="D178:E178" si="35">SUM(D179:D187)</f>
        <v>4327842.0299999993</v>
      </c>
      <c r="E178" s="60">
        <f t="shared" si="35"/>
        <v>5104003.209999999</v>
      </c>
      <c r="F178" s="45">
        <f t="shared" si="26"/>
        <v>117.9341384140123</v>
      </c>
    </row>
    <row r="179" spans="1:6" ht="12.75" customHeight="1" x14ac:dyDescent="0.2">
      <c r="A179" s="63">
        <v>3231</v>
      </c>
      <c r="B179" s="65" t="s">
        <v>360</v>
      </c>
      <c r="C179" s="247" t="s">
        <v>361</v>
      </c>
      <c r="D179" s="194">
        <v>666202.9</v>
      </c>
      <c r="E179" s="194">
        <v>809763.43</v>
      </c>
      <c r="F179" s="45">
        <f t="shared" si="26"/>
        <v>121.54907011062247</v>
      </c>
    </row>
    <row r="180" spans="1:6" ht="12.75" customHeight="1" x14ac:dyDescent="0.2">
      <c r="A180" s="63">
        <v>3232</v>
      </c>
      <c r="B180" s="65" t="s">
        <v>362</v>
      </c>
      <c r="C180" s="247" t="s">
        <v>363</v>
      </c>
      <c r="D180" s="194">
        <v>2155721.35</v>
      </c>
      <c r="E180" s="194">
        <v>2531781.35</v>
      </c>
      <c r="F180" s="45">
        <f t="shared" si="26"/>
        <v>117.44474071289407</v>
      </c>
    </row>
    <row r="181" spans="1:6" ht="12.75" customHeight="1" x14ac:dyDescent="0.2">
      <c r="A181" s="63">
        <v>3233</v>
      </c>
      <c r="B181" s="65" t="s">
        <v>364</v>
      </c>
      <c r="C181" s="247" t="s">
        <v>365</v>
      </c>
      <c r="D181" s="194">
        <v>50343.78</v>
      </c>
      <c r="E181" s="194">
        <v>72172.59</v>
      </c>
      <c r="F181" s="45">
        <f t="shared" si="26"/>
        <v>143.3594974394056</v>
      </c>
    </row>
    <row r="182" spans="1:6" ht="12.75" customHeight="1" x14ac:dyDescent="0.2">
      <c r="A182" s="63">
        <v>3234</v>
      </c>
      <c r="B182" s="65" t="s">
        <v>366</v>
      </c>
      <c r="C182" s="247" t="s">
        <v>367</v>
      </c>
      <c r="D182" s="194">
        <v>272984.33</v>
      </c>
      <c r="E182" s="194">
        <v>303778.48</v>
      </c>
      <c r="F182" s="45">
        <f t="shared" si="26"/>
        <v>111.28055592055411</v>
      </c>
    </row>
    <row r="183" spans="1:6" ht="12.75" customHeight="1" x14ac:dyDescent="0.2">
      <c r="A183" s="63">
        <v>3235</v>
      </c>
      <c r="B183" s="64" t="s">
        <v>368</v>
      </c>
      <c r="C183" s="247" t="s">
        <v>369</v>
      </c>
      <c r="D183" s="194">
        <v>199043.23</v>
      </c>
      <c r="E183" s="194">
        <v>208823.57</v>
      </c>
      <c r="F183" s="45">
        <f t="shared" si="26"/>
        <v>104.91367629032145</v>
      </c>
    </row>
    <row r="184" spans="1:6" ht="12.75" customHeight="1" x14ac:dyDescent="0.2">
      <c r="A184" s="63">
        <v>3236</v>
      </c>
      <c r="B184" s="64" t="s">
        <v>370</v>
      </c>
      <c r="C184" s="247" t="s">
        <v>371</v>
      </c>
      <c r="D184" s="194">
        <v>110095.11</v>
      </c>
      <c r="E184" s="194">
        <v>101935.3</v>
      </c>
      <c r="F184" s="45">
        <f t="shared" si="26"/>
        <v>92.588399248613314</v>
      </c>
    </row>
    <row r="185" spans="1:6" ht="12.75" customHeight="1" x14ac:dyDescent="0.2">
      <c r="A185" s="63">
        <v>3237</v>
      </c>
      <c r="B185" s="64" t="s">
        <v>372</v>
      </c>
      <c r="C185" s="247" t="s">
        <v>373</v>
      </c>
      <c r="D185" s="194">
        <v>552897.17000000004</v>
      </c>
      <c r="E185" s="194">
        <v>651096.42000000004</v>
      </c>
      <c r="F185" s="45">
        <f t="shared" si="26"/>
        <v>117.76085234800533</v>
      </c>
    </row>
    <row r="186" spans="1:6" ht="12.75" customHeight="1" x14ac:dyDescent="0.2">
      <c r="A186" s="63">
        <v>3238</v>
      </c>
      <c r="B186" s="64" t="s">
        <v>374</v>
      </c>
      <c r="C186" s="247" t="s">
        <v>375</v>
      </c>
      <c r="D186" s="194">
        <v>123353.48</v>
      </c>
      <c r="E186" s="194">
        <v>147887.1</v>
      </c>
      <c r="F186" s="45">
        <f t="shared" si="26"/>
        <v>119.88887544964277</v>
      </c>
    </row>
    <row r="187" spans="1:6" ht="12.75" customHeight="1" x14ac:dyDescent="0.2">
      <c r="A187" s="63">
        <v>3239</v>
      </c>
      <c r="B187" s="64" t="s">
        <v>376</v>
      </c>
      <c r="C187" s="247" t="s">
        <v>377</v>
      </c>
      <c r="D187" s="194">
        <v>197200.68</v>
      </c>
      <c r="E187" s="194">
        <v>276764.96999999997</v>
      </c>
      <c r="F187" s="45">
        <f t="shared" si="26"/>
        <v>140.34686391547939</v>
      </c>
    </row>
    <row r="188" spans="1:6" ht="12.75" customHeight="1" x14ac:dyDescent="0.2">
      <c r="A188" s="63">
        <v>324</v>
      </c>
      <c r="B188" s="64" t="s">
        <v>378</v>
      </c>
      <c r="C188" s="247" t="s">
        <v>379</v>
      </c>
      <c r="D188" s="194">
        <v>63487.46</v>
      </c>
      <c r="E188" s="194">
        <v>2576.9499999999998</v>
      </c>
      <c r="F188" s="45">
        <f t="shared" si="26"/>
        <v>4.0589905471096177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703499.49</v>
      </c>
      <c r="E194" s="60">
        <f t="shared" si="36"/>
        <v>711572.7</v>
      </c>
      <c r="F194" s="45">
        <f t="shared" si="26"/>
        <v>101.14757865709328</v>
      </c>
    </row>
    <row r="195" spans="1:6" ht="12.75" customHeight="1" x14ac:dyDescent="0.2">
      <c r="A195" s="63">
        <v>3291</v>
      </c>
      <c r="B195" s="183" t="s">
        <v>392</v>
      </c>
      <c r="C195" s="247" t="s">
        <v>393</v>
      </c>
      <c r="D195" s="194">
        <v>86813.32</v>
      </c>
      <c r="E195" s="194">
        <v>162602.46</v>
      </c>
      <c r="F195" s="45">
        <f t="shared" si="26"/>
        <v>187.30128049474433</v>
      </c>
    </row>
    <row r="196" spans="1:6" ht="12.75" customHeight="1" x14ac:dyDescent="0.2">
      <c r="A196" s="63">
        <v>3292</v>
      </c>
      <c r="B196" s="64" t="s">
        <v>394</v>
      </c>
      <c r="C196" s="247" t="s">
        <v>395</v>
      </c>
      <c r="D196" s="194">
        <v>76878.83</v>
      </c>
      <c r="E196" s="194">
        <v>81817.08</v>
      </c>
      <c r="F196" s="45">
        <f t="shared" si="26"/>
        <v>106.42341981531196</v>
      </c>
    </row>
    <row r="197" spans="1:6" ht="12.75" customHeight="1" x14ac:dyDescent="0.2">
      <c r="A197" s="63">
        <v>3293</v>
      </c>
      <c r="B197" s="64" t="s">
        <v>396</v>
      </c>
      <c r="C197" s="247" t="s">
        <v>397</v>
      </c>
      <c r="D197" s="194">
        <v>74421.179999999993</v>
      </c>
      <c r="E197" s="194">
        <v>88651.32</v>
      </c>
      <c r="F197" s="45">
        <f t="shared" si="26"/>
        <v>119.12108891581671</v>
      </c>
    </row>
    <row r="198" spans="1:6" ht="12.75" customHeight="1" x14ac:dyDescent="0.2">
      <c r="A198" s="63">
        <v>3294</v>
      </c>
      <c r="B198" s="64" t="s">
        <v>398</v>
      </c>
      <c r="C198" s="247" t="s">
        <v>399</v>
      </c>
      <c r="D198" s="194">
        <v>16270.17</v>
      </c>
      <c r="E198" s="194">
        <v>16188.39</v>
      </c>
      <c r="F198" s="45">
        <f t="shared" si="26"/>
        <v>99.497362350854345</v>
      </c>
    </row>
    <row r="199" spans="1:6" ht="12.75" customHeight="1" x14ac:dyDescent="0.2">
      <c r="A199" s="63">
        <v>3295</v>
      </c>
      <c r="B199" s="64" t="s">
        <v>400</v>
      </c>
      <c r="C199" s="247" t="s">
        <v>401</v>
      </c>
      <c r="D199" s="194">
        <v>37821.21</v>
      </c>
      <c r="E199" s="194">
        <v>28316.720000000001</v>
      </c>
      <c r="F199" s="45">
        <f t="shared" si="26"/>
        <v>74.869947312632263</v>
      </c>
    </row>
    <row r="200" spans="1:6" ht="12.75" customHeight="1" x14ac:dyDescent="0.2">
      <c r="A200" s="63" t="s">
        <v>402</v>
      </c>
      <c r="B200" s="64" t="s">
        <v>403</v>
      </c>
      <c r="C200" s="247" t="s">
        <v>402</v>
      </c>
      <c r="D200" s="194">
        <v>22185.74</v>
      </c>
      <c r="E200" s="194">
        <v>2427.64</v>
      </c>
      <c r="F200" s="45">
        <f t="shared" si="26"/>
        <v>10.942344046220679</v>
      </c>
    </row>
    <row r="201" spans="1:6" ht="12.75" customHeight="1" x14ac:dyDescent="0.2">
      <c r="A201" s="63">
        <v>3299</v>
      </c>
      <c r="B201" s="64" t="s">
        <v>404</v>
      </c>
      <c r="C201" s="247" t="s">
        <v>405</v>
      </c>
      <c r="D201" s="194">
        <v>389109.04</v>
      </c>
      <c r="E201" s="194">
        <v>331569.09000000003</v>
      </c>
      <c r="F201" s="45">
        <f t="shared" si="26"/>
        <v>85.212384168715289</v>
      </c>
    </row>
    <row r="202" spans="1:6" ht="12.75" customHeight="1" x14ac:dyDescent="0.2">
      <c r="A202" s="63">
        <v>34</v>
      </c>
      <c r="B202" s="183" t="s">
        <v>406</v>
      </c>
      <c r="C202" s="247" t="s">
        <v>407</v>
      </c>
      <c r="D202" s="60">
        <f t="shared" ref="D202:E202" si="37">D203+D208+D216</f>
        <v>105259.79</v>
      </c>
      <c r="E202" s="60">
        <f t="shared" si="37"/>
        <v>132548.74</v>
      </c>
      <c r="F202" s="45">
        <f t="shared" si="26"/>
        <v>125.92533198099673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64585.509999999995</v>
      </c>
      <c r="E208" s="60">
        <f t="shared" si="39"/>
        <v>88242.11</v>
      </c>
      <c r="F208" s="45">
        <f t="shared" si="26"/>
        <v>136.62833970034455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3162.59</v>
      </c>
      <c r="E210" s="194">
        <v>37646.94</v>
      </c>
      <c r="F210" s="45">
        <f t="shared" si="26"/>
        <v>1190.3831985809099</v>
      </c>
    </row>
    <row r="211" spans="1:6" ht="24" x14ac:dyDescent="0.2">
      <c r="A211" s="63">
        <v>3423</v>
      </c>
      <c r="B211" s="183" t="s">
        <v>424</v>
      </c>
      <c r="C211" s="247" t="s">
        <v>425</v>
      </c>
      <c r="D211" s="194">
        <v>61422.92</v>
      </c>
      <c r="E211" s="194">
        <v>50595.17</v>
      </c>
      <c r="F211" s="45">
        <f t="shared" si="26"/>
        <v>82.371808438934522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40674.28</v>
      </c>
      <c r="E216" s="60">
        <f t="shared" si="40"/>
        <v>44306.63</v>
      </c>
      <c r="F216" s="45">
        <f t="shared" si="26"/>
        <v>108.93033632064292</v>
      </c>
    </row>
    <row r="217" spans="1:6" ht="12.75" customHeight="1" x14ac:dyDescent="0.2">
      <c r="A217" s="63">
        <v>3431</v>
      </c>
      <c r="B217" s="182" t="s">
        <v>436</v>
      </c>
      <c r="C217" s="247" t="s">
        <v>437</v>
      </c>
      <c r="D217" s="194">
        <v>40365.519999999997</v>
      </c>
      <c r="E217" s="194">
        <v>43893.81</v>
      </c>
      <c r="F217" s="45">
        <f t="shared" si="26"/>
        <v>108.74085110262422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203.83</v>
      </c>
      <c r="E219" s="194">
        <v>148.88</v>
      </c>
      <c r="F219" s="45">
        <f t="shared" si="26"/>
        <v>73.041259873423925</v>
      </c>
    </row>
    <row r="220" spans="1:6" ht="12.75" customHeight="1" x14ac:dyDescent="0.2">
      <c r="A220" s="63">
        <v>3434</v>
      </c>
      <c r="B220" s="65" t="s">
        <v>442</v>
      </c>
      <c r="C220" s="247" t="s">
        <v>443</v>
      </c>
      <c r="D220" s="194">
        <v>104.93</v>
      </c>
      <c r="E220" s="194">
        <v>263.94</v>
      </c>
      <c r="F220" s="45">
        <f t="shared" si="26"/>
        <v>251.53912131897457</v>
      </c>
    </row>
    <row r="221" spans="1:6" ht="12.75" customHeight="1" x14ac:dyDescent="0.2">
      <c r="A221" s="63">
        <v>35</v>
      </c>
      <c r="B221" s="65" t="s">
        <v>444</v>
      </c>
      <c r="C221" s="247" t="s">
        <v>445</v>
      </c>
      <c r="D221" s="60">
        <f t="shared" ref="D221:E221" si="41">D222+D225+D229</f>
        <v>284614.54000000004</v>
      </c>
      <c r="E221" s="60">
        <f t="shared" si="41"/>
        <v>237156.6</v>
      </c>
      <c r="F221" s="45">
        <f t="shared" si="26"/>
        <v>83.325539166059457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284614.54000000004</v>
      </c>
      <c r="E225" s="60">
        <f t="shared" si="43"/>
        <v>237156.6</v>
      </c>
      <c r="F225" s="45">
        <f t="shared" si="26"/>
        <v>83.325539166059457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52100</v>
      </c>
      <c r="E227" s="194">
        <v>58800</v>
      </c>
      <c r="F227" s="45">
        <f t="shared" si="26"/>
        <v>112.8598848368522</v>
      </c>
    </row>
    <row r="228" spans="1:6" ht="12.75" customHeight="1" x14ac:dyDescent="0.2">
      <c r="A228" s="63">
        <v>3523</v>
      </c>
      <c r="B228" s="64" t="s">
        <v>458</v>
      </c>
      <c r="C228" s="247" t="s">
        <v>459</v>
      </c>
      <c r="D228" s="194">
        <v>232514.54</v>
      </c>
      <c r="E228" s="194">
        <v>178356.6</v>
      </c>
      <c r="F228" s="45">
        <f t="shared" si="26"/>
        <v>76.707719009744508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985595.19000000006</v>
      </c>
      <c r="E230" s="60">
        <f>E231+E234+E237+E242+E246+E250+E254+E257</f>
        <v>194327.5</v>
      </c>
      <c r="F230" s="45">
        <f t="shared" ref="F230:F245" si="44">IF(D230&lt;&gt;0,IF(E230/D230&gt;=100,"&gt;&gt;100",E230/D230*100),"-")</f>
        <v>19.716766271962019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4417.3</v>
      </c>
      <c r="E234" s="60">
        <f t="shared" si="46"/>
        <v>0</v>
      </c>
      <c r="F234" s="45">
        <f t="shared" si="44"/>
        <v>0</v>
      </c>
    </row>
    <row r="235" spans="1:6" ht="12.75" customHeight="1" x14ac:dyDescent="0.2">
      <c r="A235" s="63">
        <v>3621</v>
      </c>
      <c r="B235" s="65" t="s">
        <v>472</v>
      </c>
      <c r="C235" s="247" t="s">
        <v>473</v>
      </c>
      <c r="D235" s="194">
        <v>4417.3</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899943.41</v>
      </c>
      <c r="E237" s="60">
        <f t="shared" si="47"/>
        <v>125307.02</v>
      </c>
      <c r="F237" s="45">
        <f t="shared" si="44"/>
        <v>13.9238777247116</v>
      </c>
    </row>
    <row r="238" spans="1:6" ht="12" x14ac:dyDescent="0.2">
      <c r="A238" s="63">
        <v>3631</v>
      </c>
      <c r="B238" s="65" t="s">
        <v>478</v>
      </c>
      <c r="C238" s="247" t="s">
        <v>479</v>
      </c>
      <c r="D238" s="194">
        <v>194639.23</v>
      </c>
      <c r="E238" s="194">
        <v>0</v>
      </c>
      <c r="F238" s="45">
        <f t="shared" si="44"/>
        <v>0</v>
      </c>
    </row>
    <row r="239" spans="1:6" ht="12" x14ac:dyDescent="0.2">
      <c r="A239" s="63">
        <v>3632</v>
      </c>
      <c r="B239" s="65" t="s">
        <v>480</v>
      </c>
      <c r="C239" s="247" t="s">
        <v>481</v>
      </c>
      <c r="D239" s="194">
        <v>705304.18</v>
      </c>
      <c r="E239" s="194">
        <v>125307.02</v>
      </c>
      <c r="F239" s="45">
        <f t="shared" si="44"/>
        <v>17.766379890163133</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81234.48000000001</v>
      </c>
      <c r="E246" s="60">
        <f t="shared" si="48"/>
        <v>69020.479999999996</v>
      </c>
      <c r="F246" s="45">
        <f t="shared" ref="F246:F249" si="49">IF(D246&lt;&gt;0,IF(E246/D246&gt;=100,"&gt;&gt;100",E246/D246*100),"-")</f>
        <v>84.964512605977148</v>
      </c>
    </row>
    <row r="247" spans="1:6" ht="12.75" customHeight="1" x14ac:dyDescent="0.2">
      <c r="A247" s="63" t="s">
        <v>493</v>
      </c>
      <c r="B247" s="64" t="s">
        <v>494</v>
      </c>
      <c r="C247" s="247" t="s">
        <v>493</v>
      </c>
      <c r="D247" s="194">
        <v>54484.480000000003</v>
      </c>
      <c r="E247" s="194">
        <v>69020.479999999996</v>
      </c>
      <c r="F247" s="45">
        <f t="shared" si="49"/>
        <v>126.67915707372079</v>
      </c>
    </row>
    <row r="248" spans="1:6" ht="12.75" customHeight="1" x14ac:dyDescent="0.2">
      <c r="A248" s="63" t="s">
        <v>495</v>
      </c>
      <c r="B248" s="64" t="s">
        <v>496</v>
      </c>
      <c r="C248" s="247" t="s">
        <v>495</v>
      </c>
      <c r="D248" s="194">
        <v>26750</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692290.32000000007</v>
      </c>
      <c r="E262" s="60">
        <f t="shared" si="55"/>
        <v>1196495.48</v>
      </c>
      <c r="F262" s="45">
        <f t="shared" ref="F262:F268" si="56">IF(D262&lt;&gt;0,IF(E262/D262&gt;=100,"&gt;&gt;100",E262/D262*100),"-")</f>
        <v>172.83146180637047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692290.32000000007</v>
      </c>
      <c r="E269" s="60">
        <f t="shared" si="58"/>
        <v>1196495.48</v>
      </c>
      <c r="F269" s="45">
        <f t="shared" ref="F269:F272" si="59">IF(D269&lt;&gt;0,IF(E269/D269&gt;=100,"&gt;&gt;100",E269/D269*100),"-")</f>
        <v>172.83146180637047</v>
      </c>
    </row>
    <row r="270" spans="1:6" ht="12.75" customHeight="1" x14ac:dyDescent="0.2">
      <c r="A270" s="63">
        <v>3721</v>
      </c>
      <c r="B270" s="65" t="s">
        <v>533</v>
      </c>
      <c r="C270" s="247" t="s">
        <v>534</v>
      </c>
      <c r="D270" s="194">
        <v>477048.09</v>
      </c>
      <c r="E270" s="194">
        <v>952097.4</v>
      </c>
      <c r="F270" s="45">
        <f t="shared" si="59"/>
        <v>199.58101079494941</v>
      </c>
    </row>
    <row r="271" spans="1:6" ht="12.75" customHeight="1" x14ac:dyDescent="0.2">
      <c r="A271" s="63">
        <v>3722</v>
      </c>
      <c r="B271" s="65" t="s">
        <v>535</v>
      </c>
      <c r="C271" s="247" t="s">
        <v>536</v>
      </c>
      <c r="D271" s="194">
        <v>209226.93</v>
      </c>
      <c r="E271" s="194">
        <v>240129.78</v>
      </c>
      <c r="F271" s="45">
        <f t="shared" si="59"/>
        <v>114.77001550421832</v>
      </c>
    </row>
    <row r="272" spans="1:6" ht="12.75" customHeight="1" x14ac:dyDescent="0.2">
      <c r="A272" s="63" t="s">
        <v>537</v>
      </c>
      <c r="B272" s="65" t="s">
        <v>538</v>
      </c>
      <c r="C272" s="247" t="s">
        <v>537</v>
      </c>
      <c r="D272" s="194">
        <v>6015.3</v>
      </c>
      <c r="E272" s="194">
        <v>4268.3</v>
      </c>
      <c r="F272" s="45">
        <f t="shared" si="59"/>
        <v>70.957391983774713</v>
      </c>
    </row>
    <row r="273" spans="1:6" ht="24" x14ac:dyDescent="0.2">
      <c r="A273" s="63">
        <v>38</v>
      </c>
      <c r="B273" s="65" t="s">
        <v>539</v>
      </c>
      <c r="C273" s="247" t="s">
        <v>540</v>
      </c>
      <c r="D273" s="60">
        <f t="shared" ref="D273:E273" si="60">D274+D278+D283+D289</f>
        <v>2819148.1000000006</v>
      </c>
      <c r="E273" s="60">
        <f t="shared" si="60"/>
        <v>2410632.98</v>
      </c>
      <c r="F273" s="45">
        <f t="shared" ref="F273:F277" si="61">IF(D273&lt;&gt;0,IF(E273/D273&gt;=100,"&gt;&gt;100",E273/D273*100),"-")</f>
        <v>85.509270690674228</v>
      </c>
    </row>
    <row r="274" spans="1:6" ht="12.75" customHeight="1" x14ac:dyDescent="0.2">
      <c r="A274" s="63">
        <v>381</v>
      </c>
      <c r="B274" s="64" t="s">
        <v>541</v>
      </c>
      <c r="C274" s="247" t="s">
        <v>542</v>
      </c>
      <c r="D274" s="60">
        <f t="shared" ref="D274:E274" si="62">SUM(D275:D277)</f>
        <v>1695792.3</v>
      </c>
      <c r="E274" s="60">
        <f t="shared" si="62"/>
        <v>2065034.96</v>
      </c>
      <c r="F274" s="45">
        <f t="shared" si="61"/>
        <v>121.77404980550979</v>
      </c>
    </row>
    <row r="275" spans="1:6" ht="12.75" customHeight="1" x14ac:dyDescent="0.2">
      <c r="A275" s="63">
        <v>3811</v>
      </c>
      <c r="B275" s="64" t="s">
        <v>543</v>
      </c>
      <c r="C275" s="247" t="s">
        <v>544</v>
      </c>
      <c r="D275" s="194">
        <v>1692890.19</v>
      </c>
      <c r="E275" s="194">
        <v>2060108.33</v>
      </c>
      <c r="F275" s="45">
        <f t="shared" si="61"/>
        <v>121.69178734504924</v>
      </c>
    </row>
    <row r="276" spans="1:6" ht="12.75" customHeight="1" x14ac:dyDescent="0.2">
      <c r="A276" s="63">
        <v>3812</v>
      </c>
      <c r="B276" s="64" t="s">
        <v>545</v>
      </c>
      <c r="C276" s="247" t="s">
        <v>546</v>
      </c>
      <c r="D276" s="194">
        <v>2902.11</v>
      </c>
      <c r="E276" s="194">
        <v>4926.63</v>
      </c>
      <c r="F276" s="45">
        <f t="shared" si="61"/>
        <v>169.76027786679347</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27000</v>
      </c>
      <c r="E278" s="60">
        <f t="shared" si="63"/>
        <v>279620.42</v>
      </c>
      <c r="F278" s="45">
        <f t="shared" ref="F278:F282" si="64">IF(D278&lt;&gt;0,IF(E278/D278&gt;=100,"&gt;&gt;100",E278/D278*100),"-")</f>
        <v>1035.6311851851851</v>
      </c>
    </row>
    <row r="279" spans="1:6" ht="12.75" customHeight="1" x14ac:dyDescent="0.2">
      <c r="A279" s="63">
        <v>3821</v>
      </c>
      <c r="B279" s="64" t="s">
        <v>551</v>
      </c>
      <c r="C279" s="247" t="s">
        <v>552</v>
      </c>
      <c r="D279" s="194">
        <v>27000</v>
      </c>
      <c r="E279" s="194">
        <v>279620.42</v>
      </c>
      <c r="F279" s="45">
        <f t="shared" si="64"/>
        <v>1035.6311851851851</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808440.31</v>
      </c>
      <c r="E283" s="60">
        <f t="shared" si="65"/>
        <v>0</v>
      </c>
      <c r="F283" s="45">
        <f t="shared" ref="F283:F294" si="66">IF(D283&lt;&gt;0,IF(E283/D283&gt;=100,"&gt;&gt;100",E283/D283*100),"-")</f>
        <v>0</v>
      </c>
    </row>
    <row r="284" spans="1:6" ht="12.75" customHeight="1" x14ac:dyDescent="0.2">
      <c r="A284" s="63">
        <v>3831</v>
      </c>
      <c r="B284" s="64" t="s">
        <v>561</v>
      </c>
      <c r="C284" s="247" t="s">
        <v>562</v>
      </c>
      <c r="D284" s="194">
        <v>808090.4</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349.91</v>
      </c>
      <c r="E288" s="194">
        <v>0</v>
      </c>
      <c r="F288" s="45">
        <f t="shared" si="66"/>
        <v>0</v>
      </c>
    </row>
    <row r="289" spans="1:6" ht="12.75" customHeight="1" x14ac:dyDescent="0.2">
      <c r="A289" s="63">
        <v>386</v>
      </c>
      <c r="B289" s="65" t="s">
        <v>570</v>
      </c>
      <c r="C289" s="247" t="s">
        <v>571</v>
      </c>
      <c r="D289" s="60">
        <f t="shared" ref="D289:E289" si="67">SUM(D290:D294)</f>
        <v>287915.49</v>
      </c>
      <c r="E289" s="60">
        <f t="shared" si="67"/>
        <v>65977.600000000006</v>
      </c>
      <c r="F289" s="45">
        <f t="shared" si="66"/>
        <v>22.915613189134078</v>
      </c>
    </row>
    <row r="290" spans="1:6" ht="24" x14ac:dyDescent="0.2">
      <c r="A290" s="63">
        <v>3861</v>
      </c>
      <c r="B290" s="64" t="s">
        <v>572</v>
      </c>
      <c r="C290" s="247" t="s">
        <v>573</v>
      </c>
      <c r="D290" s="194">
        <v>111347.99</v>
      </c>
      <c r="E290" s="194">
        <v>0</v>
      </c>
      <c r="F290" s="45">
        <f t="shared" si="66"/>
        <v>0</v>
      </c>
    </row>
    <row r="291" spans="1:6" ht="24" x14ac:dyDescent="0.2">
      <c r="A291" s="63">
        <v>3862</v>
      </c>
      <c r="B291" s="65" t="s">
        <v>574</v>
      </c>
      <c r="C291" s="247" t="s">
        <v>575</v>
      </c>
      <c r="D291" s="194">
        <v>176567.5</v>
      </c>
      <c r="E291" s="194">
        <v>65977.600000000006</v>
      </c>
      <c r="F291" s="45">
        <f t="shared" si="66"/>
        <v>37.366786073314742</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26227787.880000003</v>
      </c>
      <c r="E299" s="60">
        <f>E152-E297+E298</f>
        <v>29501540.990000002</v>
      </c>
      <c r="F299" s="45">
        <f t="shared" si="68"/>
        <v>112.48200238990189</v>
      </c>
    </row>
    <row r="300" spans="1:6" ht="12.75" customHeight="1" x14ac:dyDescent="0.2">
      <c r="A300" s="63" t="s">
        <v>582</v>
      </c>
      <c r="B300" s="64" t="s">
        <v>593</v>
      </c>
      <c r="C300" s="247" t="s">
        <v>594</v>
      </c>
      <c r="D300" s="60">
        <f>IF(D6&gt;=D299,D6-D299,0)</f>
        <v>4860352.9199999981</v>
      </c>
      <c r="E300" s="60">
        <f>IF(E6&gt;=E299,E6-E299,0)</f>
        <v>3453687.9199999981</v>
      </c>
      <c r="F300" s="45">
        <f t="shared" si="68"/>
        <v>71.058377382192234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1084544.46</v>
      </c>
      <c r="E302" s="194">
        <v>1131026.18</v>
      </c>
      <c r="F302" s="45">
        <f t="shared" si="68"/>
        <v>104.28582890921778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543850.97</v>
      </c>
      <c r="E304" s="194">
        <v>2492815.0299999998</v>
      </c>
      <c r="F304" s="45">
        <f t="shared" si="68"/>
        <v>458.36362671192808</v>
      </c>
    </row>
    <row r="305" spans="1:6" ht="12" x14ac:dyDescent="0.2">
      <c r="A305" s="63">
        <v>9661</v>
      </c>
      <c r="B305" s="220" t="s">
        <v>603</v>
      </c>
      <c r="C305" s="247" t="s">
        <v>604</v>
      </c>
      <c r="D305" s="194">
        <v>44132.68</v>
      </c>
      <c r="E305" s="194">
        <v>34514.61</v>
      </c>
      <c r="F305" s="45">
        <f t="shared" si="68"/>
        <v>78.206467406919316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251085.77</v>
      </c>
      <c r="E308" s="60">
        <f t="shared" si="71"/>
        <v>131939.19999999998</v>
      </c>
      <c r="F308" s="45">
        <f t="shared" ref="F308:F428" si="72">IF(D308&lt;&gt;0,IF(E308/D308&gt;=100,"&gt;&gt;100",E308/D308*100),"-")</f>
        <v>52.547462168007364</v>
      </c>
    </row>
    <row r="309" spans="1:6" ht="12.75" customHeight="1" x14ac:dyDescent="0.2">
      <c r="A309" s="63">
        <v>71</v>
      </c>
      <c r="B309" s="64" t="s">
        <v>610</v>
      </c>
      <c r="C309" s="247" t="s">
        <v>611</v>
      </c>
      <c r="D309" s="60">
        <f t="shared" ref="D309:E309" si="73">D310+D314</f>
        <v>237292.53</v>
      </c>
      <c r="E309" s="60">
        <f t="shared" si="73"/>
        <v>119351.67999999999</v>
      </c>
      <c r="F309" s="45">
        <f t="shared" si="72"/>
        <v>50.297276530365274</v>
      </c>
    </row>
    <row r="310" spans="1:6" ht="24" x14ac:dyDescent="0.2">
      <c r="A310" s="63">
        <v>711</v>
      </c>
      <c r="B310" s="64" t="s">
        <v>612</v>
      </c>
      <c r="C310" s="247" t="s">
        <v>613</v>
      </c>
      <c r="D310" s="60">
        <f t="shared" ref="D310:E310" si="74">SUM(D311:D313)</f>
        <v>237292.53</v>
      </c>
      <c r="E310" s="60">
        <f t="shared" si="74"/>
        <v>119351.67999999999</v>
      </c>
      <c r="F310" s="45">
        <f t="shared" si="72"/>
        <v>50.297276530365274</v>
      </c>
    </row>
    <row r="311" spans="1:6" ht="12.75" customHeight="1" x14ac:dyDescent="0.2">
      <c r="A311" s="63">
        <v>7111</v>
      </c>
      <c r="B311" s="64" t="s">
        <v>614</v>
      </c>
      <c r="C311" s="247" t="s">
        <v>615</v>
      </c>
      <c r="D311" s="194">
        <v>237292.53</v>
      </c>
      <c r="E311" s="194">
        <v>119351.67999999999</v>
      </c>
      <c r="F311" s="45">
        <f t="shared" si="72"/>
        <v>50.297276530365274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13793.24</v>
      </c>
      <c r="E321" s="60">
        <f t="shared" si="76"/>
        <v>12587.52</v>
      </c>
      <c r="F321" s="45">
        <f t="shared" si="72"/>
        <v>91.258616539696263</v>
      </c>
    </row>
    <row r="322" spans="1:6" ht="12.75" customHeight="1" x14ac:dyDescent="0.2">
      <c r="A322" s="63">
        <v>721</v>
      </c>
      <c r="B322" s="64" t="s">
        <v>636</v>
      </c>
      <c r="C322" s="247" t="s">
        <v>637</v>
      </c>
      <c r="D322" s="60">
        <f t="shared" ref="D322:E322" si="77">SUM(D323:D326)</f>
        <v>13793.24</v>
      </c>
      <c r="E322" s="60">
        <f t="shared" si="77"/>
        <v>5587.52</v>
      </c>
      <c r="F322" s="45">
        <f t="shared" si="72"/>
        <v>40.509118959722301</v>
      </c>
    </row>
    <row r="323" spans="1:6" ht="12.75" customHeight="1" x14ac:dyDescent="0.2">
      <c r="A323" s="63">
        <v>7211</v>
      </c>
      <c r="B323" s="64" t="s">
        <v>638</v>
      </c>
      <c r="C323" s="247" t="s">
        <v>639</v>
      </c>
      <c r="D323" s="194">
        <v>13793.24</v>
      </c>
      <c r="E323" s="194">
        <v>5587.52</v>
      </c>
      <c r="F323" s="45">
        <f t="shared" si="72"/>
        <v>40.509118959722301</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7000</v>
      </c>
      <c r="F336" s="45" t="str">
        <f t="shared" si="72"/>
        <v>-</v>
      </c>
    </row>
    <row r="337" spans="1:6" ht="12.75" customHeight="1" x14ac:dyDescent="0.2">
      <c r="A337" s="63">
        <v>7231</v>
      </c>
      <c r="B337" s="64" t="s">
        <v>666</v>
      </c>
      <c r="C337" s="247" t="s">
        <v>667</v>
      </c>
      <c r="D337" s="194">
        <v>0</v>
      </c>
      <c r="E337" s="194">
        <v>7000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5460944.5700000003</v>
      </c>
      <c r="E360" s="60">
        <f t="shared" si="86"/>
        <v>13225181.75</v>
      </c>
      <c r="F360" s="45">
        <f t="shared" si="72"/>
        <v>242.17754969814683</v>
      </c>
    </row>
    <row r="361" spans="1:6" ht="12.75" customHeight="1" x14ac:dyDescent="0.2">
      <c r="A361" s="63">
        <v>41</v>
      </c>
      <c r="B361" s="64" t="s">
        <v>714</v>
      </c>
      <c r="C361" s="247" t="s">
        <v>715</v>
      </c>
      <c r="D361" s="60">
        <f t="shared" ref="D361:E361" si="87">D362+D366</f>
        <v>765</v>
      </c>
      <c r="E361" s="60">
        <f t="shared" si="87"/>
        <v>0</v>
      </c>
      <c r="F361" s="45">
        <f t="shared" si="72"/>
        <v>0</v>
      </c>
    </row>
    <row r="362" spans="1:6" ht="12.75" customHeight="1" x14ac:dyDescent="0.2">
      <c r="A362" s="63">
        <v>411</v>
      </c>
      <c r="B362" s="64" t="s">
        <v>716</v>
      </c>
      <c r="C362" s="247" t="s">
        <v>717</v>
      </c>
      <c r="D362" s="60">
        <f t="shared" ref="D362:E362" si="88">SUM(D363:D365)</f>
        <v>765</v>
      </c>
      <c r="E362" s="60">
        <f t="shared" si="88"/>
        <v>0</v>
      </c>
      <c r="F362" s="45">
        <f t="shared" si="72"/>
        <v>0</v>
      </c>
    </row>
    <row r="363" spans="1:6" ht="12.75" customHeight="1" x14ac:dyDescent="0.2">
      <c r="A363" s="63">
        <v>4111</v>
      </c>
      <c r="B363" s="64" t="s">
        <v>614</v>
      </c>
      <c r="C363" s="247" t="s">
        <v>718</v>
      </c>
      <c r="D363" s="194">
        <v>765</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3029229.7600000002</v>
      </c>
      <c r="E373" s="60">
        <f t="shared" si="90"/>
        <v>7685622.7300000014</v>
      </c>
      <c r="F373" s="45">
        <f t="shared" si="72"/>
        <v>253.71541081122882</v>
      </c>
    </row>
    <row r="374" spans="1:6" ht="12.75" customHeight="1" x14ac:dyDescent="0.2">
      <c r="A374" s="63">
        <v>421</v>
      </c>
      <c r="B374" s="64" t="s">
        <v>732</v>
      </c>
      <c r="C374" s="247" t="s">
        <v>733</v>
      </c>
      <c r="D374" s="60">
        <f t="shared" ref="D374:E374" si="91">SUM(D375:D378)</f>
        <v>1615810.8399999999</v>
      </c>
      <c r="E374" s="60">
        <f t="shared" si="91"/>
        <v>6238850.2600000007</v>
      </c>
      <c r="F374" s="45">
        <f t="shared" si="72"/>
        <v>386.11266279164221</v>
      </c>
    </row>
    <row r="375" spans="1:6" ht="12.75" customHeight="1" x14ac:dyDescent="0.2">
      <c r="A375" s="63">
        <v>4211</v>
      </c>
      <c r="B375" s="64" t="s">
        <v>638</v>
      </c>
      <c r="C375" s="247" t="s">
        <v>734</v>
      </c>
      <c r="D375" s="194">
        <v>6500</v>
      </c>
      <c r="E375" s="194">
        <v>0</v>
      </c>
      <c r="F375" s="45">
        <f t="shared" si="72"/>
        <v>0</v>
      </c>
    </row>
    <row r="376" spans="1:6" ht="12.75" customHeight="1" x14ac:dyDescent="0.2">
      <c r="A376" s="63">
        <v>4212</v>
      </c>
      <c r="B376" s="64" t="s">
        <v>640</v>
      </c>
      <c r="C376" s="247" t="s">
        <v>735</v>
      </c>
      <c r="D376" s="194">
        <v>620623.19999999995</v>
      </c>
      <c r="E376" s="194">
        <v>3229648.14</v>
      </c>
      <c r="F376" s="45">
        <f t="shared" si="72"/>
        <v>520.38791653293015</v>
      </c>
    </row>
    <row r="377" spans="1:6" ht="12.75" customHeight="1" x14ac:dyDescent="0.2">
      <c r="A377" s="63">
        <v>4213</v>
      </c>
      <c r="B377" s="64" t="s">
        <v>642</v>
      </c>
      <c r="C377" s="247" t="s">
        <v>736</v>
      </c>
      <c r="D377" s="194">
        <v>983337.64</v>
      </c>
      <c r="E377" s="194">
        <v>2792944.39</v>
      </c>
      <c r="F377" s="45">
        <f t="shared" si="72"/>
        <v>284.02699910887168</v>
      </c>
    </row>
    <row r="378" spans="1:6" ht="12.75" customHeight="1" x14ac:dyDescent="0.2">
      <c r="A378" s="63">
        <v>4214</v>
      </c>
      <c r="B378" s="64" t="s">
        <v>644</v>
      </c>
      <c r="C378" s="247" t="s">
        <v>737</v>
      </c>
      <c r="D378" s="194">
        <v>5350</v>
      </c>
      <c r="E378" s="194">
        <v>216257.73</v>
      </c>
      <c r="F378" s="45">
        <f t="shared" si="72"/>
        <v>4042.2005607476635</v>
      </c>
    </row>
    <row r="379" spans="1:6" ht="12.75" customHeight="1" x14ac:dyDescent="0.2">
      <c r="A379" s="63">
        <v>422</v>
      </c>
      <c r="B379" s="64" t="s">
        <v>738</v>
      </c>
      <c r="C379" s="247" t="s">
        <v>739</v>
      </c>
      <c r="D379" s="60">
        <f t="shared" ref="D379:E379" si="92">SUM(D380:D387)</f>
        <v>872009.95</v>
      </c>
      <c r="E379" s="60">
        <f t="shared" si="92"/>
        <v>841906.62000000011</v>
      </c>
      <c r="F379" s="45">
        <f t="shared" si="72"/>
        <v>96.547822648124608</v>
      </c>
    </row>
    <row r="380" spans="1:6" ht="12.75" customHeight="1" x14ac:dyDescent="0.2">
      <c r="A380" s="63">
        <v>4221</v>
      </c>
      <c r="B380" s="64" t="s">
        <v>648</v>
      </c>
      <c r="C380" s="247" t="s">
        <v>740</v>
      </c>
      <c r="D380" s="194">
        <v>470641.81</v>
      </c>
      <c r="E380" s="194">
        <v>324810.75</v>
      </c>
      <c r="F380" s="45">
        <f t="shared" si="72"/>
        <v>69.014427341251306</v>
      </c>
    </row>
    <row r="381" spans="1:6" ht="12.75" customHeight="1" x14ac:dyDescent="0.2">
      <c r="A381" s="63">
        <v>4222</v>
      </c>
      <c r="B381" s="64" t="s">
        <v>741</v>
      </c>
      <c r="C381" s="247" t="s">
        <v>742</v>
      </c>
      <c r="D381" s="194">
        <v>8325.92</v>
      </c>
      <c r="E381" s="194">
        <v>9651.4</v>
      </c>
      <c r="F381" s="45">
        <f t="shared" si="72"/>
        <v>115.91992236293407</v>
      </c>
    </row>
    <row r="382" spans="1:6" ht="12.75" customHeight="1" x14ac:dyDescent="0.2">
      <c r="A382" s="63">
        <v>4223</v>
      </c>
      <c r="B382" s="64" t="s">
        <v>652</v>
      </c>
      <c r="C382" s="247" t="s">
        <v>743</v>
      </c>
      <c r="D382" s="194">
        <v>67353.83</v>
      </c>
      <c r="E382" s="194">
        <v>117091.57</v>
      </c>
      <c r="F382" s="45">
        <f t="shared" si="72"/>
        <v>173.84545169888634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72379.16</v>
      </c>
      <c r="E385" s="194">
        <v>28216</v>
      </c>
      <c r="F385" s="45">
        <f t="shared" si="72"/>
        <v>38.983596935913596</v>
      </c>
    </row>
    <row r="386" spans="1:6" ht="12.75" customHeight="1" x14ac:dyDescent="0.2">
      <c r="A386" s="63">
        <v>4227</v>
      </c>
      <c r="B386" s="183" t="s">
        <v>660</v>
      </c>
      <c r="C386" s="247" t="s">
        <v>747</v>
      </c>
      <c r="D386" s="194">
        <v>253309.23</v>
      </c>
      <c r="E386" s="194">
        <v>362136.9</v>
      </c>
      <c r="F386" s="45">
        <f t="shared" si="72"/>
        <v>142.96237843366387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63767.24</v>
      </c>
      <c r="E388" s="60">
        <f t="shared" si="93"/>
        <v>108543.73</v>
      </c>
      <c r="F388" s="45">
        <f t="shared" si="72"/>
        <v>170.21864204880123</v>
      </c>
    </row>
    <row r="389" spans="1:6" ht="12.75" customHeight="1" x14ac:dyDescent="0.2">
      <c r="A389" s="63">
        <v>4231</v>
      </c>
      <c r="B389" s="64" t="s">
        <v>666</v>
      </c>
      <c r="C389" s="247" t="s">
        <v>751</v>
      </c>
      <c r="D389" s="194">
        <v>63767.24</v>
      </c>
      <c r="E389" s="194">
        <v>108543.73</v>
      </c>
      <c r="F389" s="45">
        <f t="shared" si="72"/>
        <v>170.21864204880123</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52729.86</v>
      </c>
      <c r="E393" s="60">
        <f t="shared" si="94"/>
        <v>54425.94</v>
      </c>
      <c r="F393" s="45">
        <f t="shared" si="72"/>
        <v>103.21654561570996</v>
      </c>
    </row>
    <row r="394" spans="1:6" ht="12.75" customHeight="1" x14ac:dyDescent="0.2">
      <c r="A394" s="63">
        <v>4241</v>
      </c>
      <c r="B394" s="64" t="s">
        <v>757</v>
      </c>
      <c r="C394" s="247" t="s">
        <v>758</v>
      </c>
      <c r="D394" s="194">
        <v>52129.86</v>
      </c>
      <c r="E394" s="194">
        <v>53425.94</v>
      </c>
      <c r="F394" s="45">
        <f t="shared" si="72"/>
        <v>102.48625260071675</v>
      </c>
    </row>
    <row r="395" spans="1:6" ht="12.75" customHeight="1" x14ac:dyDescent="0.2">
      <c r="A395" s="63">
        <v>4242</v>
      </c>
      <c r="B395" s="64" t="s">
        <v>678</v>
      </c>
      <c r="C395" s="247" t="s">
        <v>759</v>
      </c>
      <c r="D395" s="194">
        <v>600</v>
      </c>
      <c r="E395" s="194">
        <v>1000</v>
      </c>
      <c r="F395" s="45">
        <f t="shared" si="72"/>
        <v>166.66666666666669</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424911.87</v>
      </c>
      <c r="E401" s="60">
        <f t="shared" si="96"/>
        <v>441896.18</v>
      </c>
      <c r="F401" s="45">
        <f t="shared" si="72"/>
        <v>103.99713710045333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1627.75</v>
      </c>
      <c r="E403" s="194">
        <v>33023.379999999997</v>
      </c>
      <c r="F403" s="45">
        <f t="shared" si="72"/>
        <v>2028.7746889878665</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423284.12</v>
      </c>
      <c r="E405" s="194">
        <v>408872.8</v>
      </c>
      <c r="F405" s="45">
        <f t="shared" si="72"/>
        <v>96.595355384463744</v>
      </c>
    </row>
    <row r="406" spans="1:6" ht="24" x14ac:dyDescent="0.2">
      <c r="A406" s="63">
        <v>43</v>
      </c>
      <c r="B406" s="64" t="s">
        <v>773</v>
      </c>
      <c r="C406" s="247" t="s">
        <v>774</v>
      </c>
      <c r="D406" s="60">
        <f t="shared" ref="D406:E406" si="97">D407</f>
        <v>1000</v>
      </c>
      <c r="E406" s="60">
        <f t="shared" si="97"/>
        <v>6350</v>
      </c>
      <c r="F406" s="45">
        <f t="shared" si="72"/>
        <v>635</v>
      </c>
    </row>
    <row r="407" spans="1:6" ht="12.75" customHeight="1" x14ac:dyDescent="0.2">
      <c r="A407" s="63">
        <v>431</v>
      </c>
      <c r="B407" s="64" t="s">
        <v>775</v>
      </c>
      <c r="C407" s="247" t="s">
        <v>776</v>
      </c>
      <c r="D407" s="60">
        <f t="shared" ref="D407:E407" si="98">SUM(D408:D409)</f>
        <v>1000</v>
      </c>
      <c r="E407" s="60">
        <f t="shared" si="98"/>
        <v>6350</v>
      </c>
      <c r="F407" s="45">
        <f t="shared" si="72"/>
        <v>635</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1000</v>
      </c>
      <c r="E409" s="194">
        <v>6350</v>
      </c>
      <c r="F409" s="45">
        <f t="shared" si="72"/>
        <v>635</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2429949.81</v>
      </c>
      <c r="E412" s="60">
        <f t="shared" si="100"/>
        <v>5533209.0199999996</v>
      </c>
      <c r="F412" s="45">
        <f t="shared" si="72"/>
        <v>227.70877806731323</v>
      </c>
    </row>
    <row r="413" spans="1:6" ht="12.75" customHeight="1" x14ac:dyDescent="0.2">
      <c r="A413" s="63">
        <v>451</v>
      </c>
      <c r="B413" s="64" t="s">
        <v>785</v>
      </c>
      <c r="C413" s="247" t="s">
        <v>786</v>
      </c>
      <c r="D413" s="194">
        <v>2269283.62</v>
      </c>
      <c r="E413" s="194">
        <v>5533209.0199999996</v>
      </c>
      <c r="F413" s="45">
        <f t="shared" si="72"/>
        <v>243.83065083772996</v>
      </c>
    </row>
    <row r="414" spans="1:6" ht="12.75" customHeight="1" x14ac:dyDescent="0.2">
      <c r="A414" s="63">
        <v>452</v>
      </c>
      <c r="B414" s="64" t="s">
        <v>787</v>
      </c>
      <c r="C414" s="247" t="s">
        <v>788</v>
      </c>
      <c r="D414" s="194">
        <v>79663.25</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81002.94</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5209858.8000000007</v>
      </c>
      <c r="E418" s="60">
        <f t="shared" si="102"/>
        <v>13093242.550000001</v>
      </c>
      <c r="F418" s="45">
        <f t="shared" si="72"/>
        <v>251.31664892722236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153247.96</v>
      </c>
      <c r="E420" s="194">
        <v>1877789.94</v>
      </c>
      <c r="F420" s="45">
        <f t="shared" si="72"/>
        <v>1225.3278542826931</v>
      </c>
    </row>
    <row r="421" spans="1:6" ht="12.75" customHeight="1" x14ac:dyDescent="0.2">
      <c r="A421" s="63">
        <v>97</v>
      </c>
      <c r="B421" s="220" t="s">
        <v>801</v>
      </c>
      <c r="C421" s="247" t="s">
        <v>802</v>
      </c>
      <c r="D421" s="194">
        <v>62060.85</v>
      </c>
      <c r="E421" s="194">
        <v>53601.05</v>
      </c>
      <c r="F421" s="45">
        <f t="shared" si="72"/>
        <v>86.368539908815308</v>
      </c>
    </row>
    <row r="422" spans="1:6" ht="12.75" customHeight="1" x14ac:dyDescent="0.2">
      <c r="A422" s="63" t="s">
        <v>582</v>
      </c>
      <c r="B422" s="64" t="s">
        <v>803</v>
      </c>
      <c r="C422" s="247" t="s">
        <v>804</v>
      </c>
      <c r="D422" s="60">
        <f>D6+D308</f>
        <v>31339226.57</v>
      </c>
      <c r="E422" s="60">
        <f>E6+E308</f>
        <v>33087168.109999999</v>
      </c>
      <c r="F422" s="45">
        <f t="shared" si="72"/>
        <v>105.5774878046073</v>
      </c>
    </row>
    <row r="423" spans="1:6" ht="12.75" customHeight="1" x14ac:dyDescent="0.2">
      <c r="A423" s="63" t="s">
        <v>582</v>
      </c>
      <c r="B423" s="64" t="s">
        <v>805</v>
      </c>
      <c r="C423" s="247" t="s">
        <v>806</v>
      </c>
      <c r="D423" s="60">
        <f t="shared" ref="D423:E423" si="103">D299+D360</f>
        <v>31688732.450000003</v>
      </c>
      <c r="E423" s="60">
        <f t="shared" si="103"/>
        <v>42726722.740000002</v>
      </c>
      <c r="F423" s="45">
        <f t="shared" si="72"/>
        <v>134.83253963349989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349505.88000000268</v>
      </c>
      <c r="E425" s="60">
        <f t="shared" si="105"/>
        <v>9639554.6300000027</v>
      </c>
      <c r="F425" s="45">
        <f t="shared" si="72"/>
        <v>2758.0522050158152</v>
      </c>
    </row>
    <row r="426" spans="1:6" ht="12.75" customHeight="1" x14ac:dyDescent="0.2">
      <c r="A426" s="251" t="s">
        <v>811</v>
      </c>
      <c r="B426" s="183" t="s">
        <v>812</v>
      </c>
      <c r="C426" s="252" t="s">
        <v>813</v>
      </c>
      <c r="D426" s="60">
        <f t="shared" ref="D426:E426" si="106">IF(D302-D303+D419-D420&gt;=0,D302-D303+D419-D420,0)</f>
        <v>931296.5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746763.76</v>
      </c>
      <c r="F427" s="45" t="str">
        <f t="shared" si="72"/>
        <v>-</v>
      </c>
    </row>
    <row r="428" spans="1:6" ht="24" x14ac:dyDescent="0.2">
      <c r="A428" s="249" t="s">
        <v>816</v>
      </c>
      <c r="B428" s="243" t="s">
        <v>817</v>
      </c>
      <c r="C428" s="250" t="s">
        <v>818</v>
      </c>
      <c r="D428" s="81">
        <f t="shared" ref="D428:E428" si="108">D304+D421</f>
        <v>605911.81999999995</v>
      </c>
      <c r="E428" s="81">
        <f t="shared" si="108"/>
        <v>2546416.0799999996</v>
      </c>
      <c r="F428" s="61">
        <f t="shared" si="72"/>
        <v>420.26182621755089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746583.52</v>
      </c>
      <c r="E430" s="60">
        <f>E431+E466+E479+E491+E522</f>
        <v>6695404.9100000001</v>
      </c>
      <c r="F430" s="45">
        <f t="shared" ref="F430:F651" si="109">IF(D430&lt;&gt;0,IF(E430/D430&gt;=100,"&gt;&gt;100",E430/D430*100),"-")</f>
        <v>896.80588047268975</v>
      </c>
    </row>
    <row r="431" spans="1:6" ht="24" x14ac:dyDescent="0.2">
      <c r="A431" s="63">
        <v>81</v>
      </c>
      <c r="B431" s="182" t="s">
        <v>822</v>
      </c>
      <c r="C431" s="247" t="s">
        <v>823</v>
      </c>
      <c r="D431" s="60">
        <f t="shared" ref="D431:E431" si="110">D432+D437+D440+D444+D445+D452+D457+D465</f>
        <v>3583.52</v>
      </c>
      <c r="E431" s="60">
        <f t="shared" si="110"/>
        <v>0</v>
      </c>
      <c r="F431" s="45">
        <f t="shared" si="109"/>
        <v>0</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3583.52</v>
      </c>
      <c r="E437" s="60">
        <f t="shared" si="112"/>
        <v>0</v>
      </c>
      <c r="F437" s="45">
        <f t="shared" si="109"/>
        <v>0</v>
      </c>
    </row>
    <row r="438" spans="1:6" ht="24" x14ac:dyDescent="0.2">
      <c r="A438" s="63">
        <v>8121</v>
      </c>
      <c r="B438" s="183" t="s">
        <v>836</v>
      </c>
      <c r="C438" s="247" t="s">
        <v>837</v>
      </c>
      <c r="D438" s="194">
        <v>3583.52</v>
      </c>
      <c r="E438" s="194">
        <v>0</v>
      </c>
      <c r="F438" s="45">
        <f t="shared" si="109"/>
        <v>0</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743000</v>
      </c>
      <c r="E491" s="60">
        <f t="shared" si="126"/>
        <v>6695404.9100000001</v>
      </c>
      <c r="F491" s="45">
        <f t="shared" si="109"/>
        <v>901.13121265141331</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743000</v>
      </c>
      <c r="E497" s="60">
        <f t="shared" si="128"/>
        <v>6695404.9100000001</v>
      </c>
      <c r="F497" s="45">
        <f t="shared" si="109"/>
        <v>901.13121265141331</v>
      </c>
    </row>
    <row r="498" spans="1:6" ht="12.75" customHeight="1" x14ac:dyDescent="0.2">
      <c r="A498" s="63">
        <v>8422</v>
      </c>
      <c r="B498" s="64" t="s">
        <v>956</v>
      </c>
      <c r="C498" s="247" t="s">
        <v>957</v>
      </c>
      <c r="D498" s="194">
        <v>743000</v>
      </c>
      <c r="E498" s="194">
        <v>6695404.9100000001</v>
      </c>
      <c r="F498" s="45">
        <f t="shared" si="109"/>
        <v>901.13121265141331</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1091661.6499999999</v>
      </c>
      <c r="E535" s="60">
        <f>E536+E571+E584+E597+E629</f>
        <v>1023778.74</v>
      </c>
      <c r="F535" s="45">
        <f t="shared" si="109"/>
        <v>93.781689592191881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66000</v>
      </c>
      <c r="E584" s="60">
        <f t="shared" si="147"/>
        <v>2227.98</v>
      </c>
      <c r="F584" s="45">
        <f t="shared" si="109"/>
        <v>3.3757272727272727</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66000</v>
      </c>
      <c r="E589" s="60">
        <f t="shared" si="149"/>
        <v>0</v>
      </c>
      <c r="F589" s="45">
        <f t="shared" si="109"/>
        <v>0</v>
      </c>
    </row>
    <row r="590" spans="1:6" ht="12.75" customHeight="1" x14ac:dyDescent="0.2">
      <c r="A590" s="63">
        <v>5321</v>
      </c>
      <c r="B590" s="65" t="s">
        <v>1132</v>
      </c>
      <c r="C590" s="247" t="s">
        <v>1133</v>
      </c>
      <c r="D590" s="194">
        <v>66000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2227.98</v>
      </c>
      <c r="F594" s="45" t="str">
        <f t="shared" si="109"/>
        <v>-</v>
      </c>
    </row>
    <row r="595" spans="1:6" ht="12.75" customHeight="1" x14ac:dyDescent="0.2">
      <c r="A595" s="63">
        <v>5341</v>
      </c>
      <c r="B595" s="64" t="s">
        <v>938</v>
      </c>
      <c r="C595" s="247" t="s">
        <v>1142</v>
      </c>
      <c r="D595" s="194">
        <v>0</v>
      </c>
      <c r="E595" s="194">
        <v>2227.98</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1025661.6499999999</v>
      </c>
      <c r="E597" s="60">
        <f t="shared" si="152"/>
        <v>1021550.76</v>
      </c>
      <c r="F597" s="45">
        <f t="shared" si="109"/>
        <v>99.599196284661716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114424.56</v>
      </c>
      <c r="E603" s="60">
        <f t="shared" si="154"/>
        <v>263024.64000000001</v>
      </c>
      <c r="F603" s="45">
        <f t="shared" si="109"/>
        <v>229.86729422424696</v>
      </c>
    </row>
    <row r="604" spans="1:6" ht="12.75" customHeight="1" x14ac:dyDescent="0.2">
      <c r="A604" s="63">
        <v>5422</v>
      </c>
      <c r="B604" s="64" t="s">
        <v>1158</v>
      </c>
      <c r="C604" s="247" t="s">
        <v>1159</v>
      </c>
      <c r="D604" s="194">
        <v>114424.56</v>
      </c>
      <c r="E604" s="194">
        <v>263024.64000000001</v>
      </c>
      <c r="F604" s="45">
        <f t="shared" si="109"/>
        <v>229.86729422424696</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911237.09</v>
      </c>
      <c r="E609" s="60">
        <f t="shared" si="156"/>
        <v>758526.12</v>
      </c>
      <c r="F609" s="45">
        <f t="shared" si="109"/>
        <v>83.241357087429364</v>
      </c>
    </row>
    <row r="610" spans="1:6" ht="24" x14ac:dyDescent="0.2">
      <c r="A610" s="63">
        <v>5443</v>
      </c>
      <c r="B610" s="64" t="s">
        <v>1170</v>
      </c>
      <c r="C610" s="247" t="s">
        <v>1171</v>
      </c>
      <c r="D610" s="194">
        <v>911237.09</v>
      </c>
      <c r="E610" s="194">
        <v>758526.12</v>
      </c>
      <c r="F610" s="45">
        <f t="shared" si="109"/>
        <v>83.241357087429364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5671626.1699999999</v>
      </c>
      <c r="F639" s="45" t="str">
        <f t="shared" si="109"/>
        <v>-</v>
      </c>
    </row>
    <row r="640" spans="1:6" ht="12.75" customHeight="1" x14ac:dyDescent="0.2">
      <c r="A640" s="63" t="s">
        <v>582</v>
      </c>
      <c r="B640" s="64" t="s">
        <v>1230</v>
      </c>
      <c r="C640" s="247" t="s">
        <v>1231</v>
      </c>
      <c r="D640" s="60">
        <f>IF(D535-D430&gt;=0,D535-D430,0)</f>
        <v>345078.12999999989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196564.06</v>
      </c>
      <c r="E642" s="194">
        <v>196564.06</v>
      </c>
      <c r="F642" s="45">
        <f t="shared" si="109"/>
        <v>100</v>
      </c>
    </row>
    <row r="643" spans="1:6" ht="12.75" customHeight="1" x14ac:dyDescent="0.2">
      <c r="A643" s="63" t="s">
        <v>582</v>
      </c>
      <c r="B643" s="64" t="s">
        <v>1236</v>
      </c>
      <c r="C643" s="247" t="s">
        <v>1237</v>
      </c>
      <c r="D643" s="60">
        <f>D422+D430</f>
        <v>32085810.09</v>
      </c>
      <c r="E643" s="60">
        <f>E422+E430</f>
        <v>39782573.019999996</v>
      </c>
      <c r="F643" s="45">
        <f t="shared" si="109"/>
        <v>123.98805861036621</v>
      </c>
    </row>
    <row r="644" spans="1:6" ht="12.75" customHeight="1" x14ac:dyDescent="0.2">
      <c r="A644" s="63" t="s">
        <v>582</v>
      </c>
      <c r="B644" s="64" t="s">
        <v>1238</v>
      </c>
      <c r="C644" s="247" t="s">
        <v>1239</v>
      </c>
      <c r="D644" s="60">
        <f>D423+D535</f>
        <v>32780394.100000001</v>
      </c>
      <c r="E644" s="60">
        <f>E423+E535</f>
        <v>43750501.480000004</v>
      </c>
      <c r="F644" s="45">
        <f t="shared" si="109"/>
        <v>133.46545299771122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694584.01000000164</v>
      </c>
      <c r="E646" s="60">
        <f t="shared" si="164"/>
        <v>3967928.4600000083</v>
      </c>
      <c r="F646" s="45">
        <f t="shared" si="109"/>
        <v>571.26688821990001</v>
      </c>
    </row>
    <row r="647" spans="1:6" ht="24" x14ac:dyDescent="0.2">
      <c r="A647" s="251" t="s">
        <v>1244</v>
      </c>
      <c r="B647" s="64" t="s">
        <v>1245</v>
      </c>
      <c r="C647" s="252" t="s">
        <v>1244</v>
      </c>
      <c r="D647" s="60">
        <f>IF(D426-D427+D641-D642&gt;=0,D426-D427+D641-D642,0)</f>
        <v>734732.44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943327.82000000007</v>
      </c>
      <c r="F648" s="45" t="str">
        <f t="shared" si="109"/>
        <v>-</v>
      </c>
    </row>
    <row r="649" spans="1:6" ht="24" x14ac:dyDescent="0.2">
      <c r="A649" s="63" t="s">
        <v>582</v>
      </c>
      <c r="B649" s="64" t="s">
        <v>1248</v>
      </c>
      <c r="C649" s="247" t="s">
        <v>1249</v>
      </c>
      <c r="D649" s="60">
        <f t="shared" ref="D649:E649" si="165">IF(D645+D647-D646-D648&gt;=0,D645+D647-D646-D648,0)</f>
        <v>40148.429999998305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4911256.2800000086</v>
      </c>
      <c r="F650" s="45" t="str">
        <f t="shared" si="109"/>
        <v>-</v>
      </c>
    </row>
    <row r="651" spans="1:6" ht="24" x14ac:dyDescent="0.2">
      <c r="A651" s="249" t="s">
        <v>1252</v>
      </c>
      <c r="B651" s="184" t="s">
        <v>1253</v>
      </c>
      <c r="C651" s="250" t="s">
        <v>1252</v>
      </c>
      <c r="D651" s="196">
        <v>641480.43000000005</v>
      </c>
      <c r="E651" s="196">
        <v>3701.68</v>
      </c>
      <c r="F651" s="61">
        <f t="shared" si="109"/>
        <v>0.577052677974915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2341487.4300000002</v>
      </c>
      <c r="E653" s="194">
        <v>2522730.81</v>
      </c>
      <c r="F653" s="45">
        <f t="shared" ref="F653:F740" si="167">IF(D653&lt;&gt;0,IF(E653/D653&gt;=100,"&gt;&gt;100",E653/D653*100),"-")</f>
        <v>107.74052329633903</v>
      </c>
    </row>
    <row r="654" spans="1:6" ht="12.75" customHeight="1" x14ac:dyDescent="0.2">
      <c r="A654" s="63" t="s">
        <v>1257</v>
      </c>
      <c r="B654" s="64" t="s">
        <v>1258</v>
      </c>
      <c r="C654" s="247" t="s">
        <v>1257</v>
      </c>
      <c r="D654" s="194">
        <v>26360836.199999999</v>
      </c>
      <c r="E654" s="194">
        <v>35902064.829999998</v>
      </c>
      <c r="F654" s="45">
        <f t="shared" si="167"/>
        <v>136.19471156988564</v>
      </c>
    </row>
    <row r="655" spans="1:6" ht="12.75" customHeight="1" x14ac:dyDescent="0.2">
      <c r="A655" s="63" t="s">
        <v>1259</v>
      </c>
      <c r="B655" s="64" t="s">
        <v>1260</v>
      </c>
      <c r="C655" s="247" t="s">
        <v>1259</v>
      </c>
      <c r="D655" s="194">
        <v>26179592.82</v>
      </c>
      <c r="E655" s="194">
        <v>37064193.630000003</v>
      </c>
      <c r="F655" s="45">
        <f t="shared" si="167"/>
        <v>141.57666196276617</v>
      </c>
    </row>
    <row r="656" spans="1:6" ht="24" x14ac:dyDescent="0.2">
      <c r="A656" s="63">
        <v>11</v>
      </c>
      <c r="B656" s="64" t="s">
        <v>1261</v>
      </c>
      <c r="C656" s="247" t="s">
        <v>1262</v>
      </c>
      <c r="D656" s="60">
        <f t="shared" ref="D656:E656" si="168">+D653+D654-D655</f>
        <v>2522730.8099999987</v>
      </c>
      <c r="E656" s="60">
        <f t="shared" si="168"/>
        <v>1360602.0099999979</v>
      </c>
      <c r="F656" s="45">
        <f t="shared" si="167"/>
        <v>53.933697745579067</v>
      </c>
    </row>
    <row r="657" spans="1:6" ht="24" x14ac:dyDescent="0.2">
      <c r="A657" s="63" t="s">
        <v>582</v>
      </c>
      <c r="B657" s="64" t="s">
        <v>1263</v>
      </c>
      <c r="C657" s="247" t="s">
        <v>1264</v>
      </c>
      <c r="D657" s="253">
        <v>58</v>
      </c>
      <c r="E657" s="253">
        <v>64</v>
      </c>
      <c r="F657" s="45">
        <f t="shared" si="167"/>
        <v>110.34482758620689</v>
      </c>
    </row>
    <row r="658" spans="1:6" ht="24" x14ac:dyDescent="0.2">
      <c r="A658" s="63" t="s">
        <v>582</v>
      </c>
      <c r="B658" s="64" t="s">
        <v>1265</v>
      </c>
      <c r="C658" s="247" t="s">
        <v>1266</v>
      </c>
      <c r="D658" s="253">
        <v>504</v>
      </c>
      <c r="E658" s="253">
        <v>533</v>
      </c>
      <c r="F658" s="45">
        <f t="shared" si="167"/>
        <v>105.75396825396825</v>
      </c>
    </row>
    <row r="659" spans="1:6" ht="12.75" customHeight="1" x14ac:dyDescent="0.2">
      <c r="A659" s="63" t="s">
        <v>582</v>
      </c>
      <c r="B659" s="64" t="s">
        <v>1267</v>
      </c>
      <c r="C659" s="247" t="s">
        <v>1268</v>
      </c>
      <c r="D659" s="253">
        <v>54</v>
      </c>
      <c r="E659" s="253">
        <v>59</v>
      </c>
      <c r="F659" s="45">
        <f t="shared" si="167"/>
        <v>109.25925925925925</v>
      </c>
    </row>
    <row r="660" spans="1:6" ht="12.75" customHeight="1" x14ac:dyDescent="0.2">
      <c r="A660" s="63" t="s">
        <v>582</v>
      </c>
      <c r="B660" s="64" t="s">
        <v>1269</v>
      </c>
      <c r="C660" s="247" t="s">
        <v>1270</v>
      </c>
      <c r="D660" s="253">
        <v>474</v>
      </c>
      <c r="E660" s="253">
        <v>469</v>
      </c>
      <c r="F660" s="45">
        <f t="shared" si="167"/>
        <v>98.94514767932489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11449.46</v>
      </c>
      <c r="E662" s="192">
        <v>18235.84</v>
      </c>
      <c r="F662" s="71">
        <f t="shared" si="167"/>
        <v>159.27248970693816</v>
      </c>
    </row>
    <row r="663" spans="1:6" ht="12.75" customHeight="1" x14ac:dyDescent="0.2">
      <c r="A663" s="70">
        <v>61316</v>
      </c>
      <c r="B663" s="65" t="s">
        <v>1276</v>
      </c>
      <c r="C663" s="277" t="s">
        <v>1277</v>
      </c>
      <c r="D663" s="192">
        <v>0</v>
      </c>
      <c r="E663" s="192">
        <v>75610.759999999995</v>
      </c>
      <c r="F663" s="71" t="str">
        <f t="shared" si="167"/>
        <v>-</v>
      </c>
    </row>
    <row r="664" spans="1:6" ht="12.75" customHeight="1" x14ac:dyDescent="0.2">
      <c r="A664" s="70" t="s">
        <v>1278</v>
      </c>
      <c r="B664" s="65" t="s">
        <v>1279</v>
      </c>
      <c r="C664" s="277" t="s">
        <v>1278</v>
      </c>
      <c r="D664" s="192">
        <v>366991.21</v>
      </c>
      <c r="E664" s="192">
        <v>369008.49</v>
      </c>
      <c r="F664" s="71">
        <f t="shared" si="167"/>
        <v>100.54968074030981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21.86</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738706.18</v>
      </c>
      <c r="E669" s="194">
        <v>808</v>
      </c>
      <c r="F669" s="45">
        <f t="shared" si="167"/>
        <v>0.10938043052516495</v>
      </c>
    </row>
    <row r="670" spans="1:6" ht="12.75" customHeight="1" x14ac:dyDescent="0.2">
      <c r="A670" s="63">
        <v>63312</v>
      </c>
      <c r="B670" s="64" t="s">
        <v>1290</v>
      </c>
      <c r="C670" s="247" t="s">
        <v>1291</v>
      </c>
      <c r="D670" s="194">
        <v>0</v>
      </c>
      <c r="E670" s="194">
        <v>17111.16</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753753.11</v>
      </c>
      <c r="E673" s="194">
        <v>551326.30000000005</v>
      </c>
      <c r="F673" s="45">
        <f t="shared" si="167"/>
        <v>73.144149282515073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21386.18</v>
      </c>
      <c r="E677" s="192">
        <v>74519.59</v>
      </c>
      <c r="F677" s="71">
        <f t="shared" si="167"/>
        <v>348.44740856010748</v>
      </c>
    </row>
    <row r="678" spans="1:6" ht="12.75" customHeight="1" x14ac:dyDescent="0.2">
      <c r="A678" s="70">
        <v>63415</v>
      </c>
      <c r="B678" s="65" t="s">
        <v>1306</v>
      </c>
      <c r="C678" s="278" t="s">
        <v>1307</v>
      </c>
      <c r="D678" s="192">
        <v>8250</v>
      </c>
      <c r="E678" s="192">
        <v>2600</v>
      </c>
      <c r="F678" s="71">
        <f t="shared" si="167"/>
        <v>31.515151515151512</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131663.20000000001</v>
      </c>
      <c r="E681" s="192">
        <v>75355.55</v>
      </c>
      <c r="F681" s="71">
        <f t="shared" si="167"/>
        <v>57.233570200329318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8488601.7699999996</v>
      </c>
      <c r="E683" s="192">
        <v>9089026.5099999998</v>
      </c>
      <c r="F683" s="71">
        <f t="shared" si="167"/>
        <v>107.07330554864751</v>
      </c>
    </row>
    <row r="684" spans="1:6" ht="24" x14ac:dyDescent="0.2">
      <c r="A684" s="70">
        <v>63613</v>
      </c>
      <c r="B684" s="182" t="s">
        <v>1318</v>
      </c>
      <c r="C684" s="278" t="s">
        <v>1319</v>
      </c>
      <c r="D684" s="192">
        <v>4803.53</v>
      </c>
      <c r="E684" s="192">
        <v>6781.4</v>
      </c>
      <c r="F684" s="71">
        <f t="shared" si="167"/>
        <v>141.17534396579182</v>
      </c>
    </row>
    <row r="685" spans="1:6" ht="24" x14ac:dyDescent="0.2">
      <c r="A685" s="63">
        <v>63622</v>
      </c>
      <c r="B685" s="244" t="s">
        <v>1320</v>
      </c>
      <c r="C685" s="247" t="s">
        <v>1321</v>
      </c>
      <c r="D685" s="194">
        <v>437413.45</v>
      </c>
      <c r="E685" s="194">
        <v>233062.3</v>
      </c>
      <c r="F685" s="45">
        <f t="shared" si="167"/>
        <v>53.281923543960517</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438475.7</v>
      </c>
      <c r="E702" s="192">
        <v>444568.39</v>
      </c>
      <c r="F702" s="71">
        <f t="shared" si="167"/>
        <v>101.38951599826397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5020.2</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1775842.98</v>
      </c>
      <c r="E706" s="192">
        <v>2712780.37</v>
      </c>
      <c r="F706" s="71">
        <f t="shared" si="167"/>
        <v>152.76014830995925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32188.33</v>
      </c>
      <c r="E711" s="192">
        <v>81098.929999999993</v>
      </c>
      <c r="F711" s="71">
        <f t="shared" si="167"/>
        <v>251.95134385660887</v>
      </c>
    </row>
    <row r="712" spans="1:6" ht="12.75" customHeight="1" x14ac:dyDescent="0.2">
      <c r="A712" s="70" t="s">
        <v>1359</v>
      </c>
      <c r="B712" s="65" t="s">
        <v>1360</v>
      </c>
      <c r="C712" s="277" t="s">
        <v>1359</v>
      </c>
      <c r="D712" s="192">
        <v>2299.5100000000002</v>
      </c>
      <c r="E712" s="192">
        <v>2779.97</v>
      </c>
      <c r="F712" s="71">
        <f t="shared" si="167"/>
        <v>120.89401655135224</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4297</v>
      </c>
      <c r="E722" s="192">
        <v>4152.78</v>
      </c>
      <c r="F722" s="71">
        <f t="shared" si="167"/>
        <v>96.643704910402604</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780349.79</v>
      </c>
      <c r="E724" s="192">
        <v>817953.14</v>
      </c>
      <c r="F724" s="71">
        <f t="shared" si="167"/>
        <v>104.81878133138216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17385.419999999998</v>
      </c>
      <c r="E726" s="192">
        <v>17316.72</v>
      </c>
      <c r="F726" s="71">
        <f t="shared" si="167"/>
        <v>99.604841298053216</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39434.17</v>
      </c>
      <c r="E732" s="192">
        <v>58653.24</v>
      </c>
      <c r="F732" s="71">
        <f t="shared" si="167"/>
        <v>148.73709780122164</v>
      </c>
    </row>
    <row r="733" spans="1:6" ht="12.75" customHeight="1" x14ac:dyDescent="0.2">
      <c r="A733" s="70">
        <v>31215</v>
      </c>
      <c r="B733" s="65" t="s">
        <v>1396</v>
      </c>
      <c r="C733" s="278" t="s">
        <v>1397</v>
      </c>
      <c r="D733" s="192">
        <v>30384.560000000001</v>
      </c>
      <c r="E733" s="192">
        <v>34336.57</v>
      </c>
      <c r="F733" s="71">
        <f t="shared" si="167"/>
        <v>113.00663889817724</v>
      </c>
    </row>
    <row r="734" spans="1:6" ht="12.75" customHeight="1" x14ac:dyDescent="0.2">
      <c r="A734" s="70">
        <v>32121</v>
      </c>
      <c r="B734" s="65" t="s">
        <v>1398</v>
      </c>
      <c r="C734" s="278" t="s">
        <v>1399</v>
      </c>
      <c r="D734" s="192">
        <v>325791.31</v>
      </c>
      <c r="E734" s="192">
        <v>354151.47</v>
      </c>
      <c r="F734" s="71">
        <f t="shared" si="167"/>
        <v>108.70500812314484</v>
      </c>
    </row>
    <row r="735" spans="1:6" ht="12.75" customHeight="1" x14ac:dyDescent="0.2">
      <c r="A735" s="63" t="s">
        <v>1400</v>
      </c>
      <c r="B735" s="64" t="s">
        <v>1401</v>
      </c>
      <c r="C735" s="247" t="s">
        <v>1400</v>
      </c>
      <c r="D735" s="194">
        <v>440.71</v>
      </c>
      <c r="E735" s="194">
        <v>453.84</v>
      </c>
      <c r="F735" s="45">
        <f t="shared" si="167"/>
        <v>102.97928342901228</v>
      </c>
    </row>
    <row r="736" spans="1:6" ht="12.75" customHeight="1" x14ac:dyDescent="0.2">
      <c r="A736" s="63" t="s">
        <v>1402</v>
      </c>
      <c r="B736" s="64" t="s">
        <v>1403</v>
      </c>
      <c r="C736" s="247" t="s">
        <v>1402</v>
      </c>
      <c r="D736" s="194">
        <v>50334.87</v>
      </c>
      <c r="E736" s="194">
        <v>42178.9</v>
      </c>
      <c r="F736" s="45">
        <f t="shared" si="167"/>
        <v>83.796580779884806</v>
      </c>
    </row>
    <row r="737" spans="1:6" ht="12.75" customHeight="1" x14ac:dyDescent="0.2">
      <c r="A737" s="63" t="s">
        <v>1404</v>
      </c>
      <c r="B737" s="64" t="s">
        <v>1405</v>
      </c>
      <c r="C737" s="247" t="s">
        <v>1404</v>
      </c>
      <c r="D737" s="194">
        <v>15303.17</v>
      </c>
      <c r="E737" s="194">
        <v>16825.419999999998</v>
      </c>
      <c r="F737" s="45">
        <f t="shared" si="167"/>
        <v>109.94728543171119</v>
      </c>
    </row>
    <row r="738" spans="1:6" ht="12.75" customHeight="1" x14ac:dyDescent="0.2">
      <c r="A738" s="63" t="s">
        <v>1406</v>
      </c>
      <c r="B738" s="64" t="s">
        <v>1407</v>
      </c>
      <c r="C738" s="247" t="s">
        <v>1406</v>
      </c>
      <c r="D738" s="194">
        <v>93949.5</v>
      </c>
      <c r="E738" s="194">
        <v>64768.01</v>
      </c>
      <c r="F738" s="45">
        <f t="shared" si="167"/>
        <v>68.939174769424</v>
      </c>
    </row>
    <row r="739" spans="1:6" ht="12.75" customHeight="1" x14ac:dyDescent="0.2">
      <c r="A739" s="70" t="s">
        <v>1408</v>
      </c>
      <c r="B739" s="65" t="s">
        <v>1409</v>
      </c>
      <c r="C739" s="278" t="s">
        <v>1408</v>
      </c>
      <c r="D739" s="192">
        <v>1636.37</v>
      </c>
      <c r="E739" s="192">
        <v>4175.7</v>
      </c>
      <c r="F739" s="71">
        <f t="shared" si="167"/>
        <v>255.18067429737772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54158.29</v>
      </c>
      <c r="E741" s="192">
        <v>63999.77</v>
      </c>
      <c r="F741" s="71">
        <f t="shared" ref="F741:F1006" si="169">IF(D741&lt;&gt;0,IF(E741/D741&gt;=100,"&gt;&gt;100",E741/D741*100),"-")</f>
        <v>118.1716963367935</v>
      </c>
    </row>
    <row r="742" spans="1:6" ht="12.75" customHeight="1" x14ac:dyDescent="0.2">
      <c r="A742" s="70" t="s">
        <v>1414</v>
      </c>
      <c r="B742" s="65" t="s">
        <v>1415</v>
      </c>
      <c r="C742" s="278" t="s">
        <v>1414</v>
      </c>
      <c r="D742" s="192">
        <v>5191.49</v>
      </c>
      <c r="E742" s="192">
        <v>6279.05</v>
      </c>
      <c r="F742" s="71">
        <f t="shared" si="169"/>
        <v>120.94889906365995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3668</v>
      </c>
      <c r="E744" s="192">
        <v>23300.04</v>
      </c>
      <c r="F744" s="71">
        <f t="shared" si="170"/>
        <v>635.22464558342426</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3162.59</v>
      </c>
      <c r="E757" s="194">
        <v>37646.94</v>
      </c>
      <c r="F757" s="45">
        <f t="shared" si="169"/>
        <v>1190.3831985809099</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60413.61</v>
      </c>
      <c r="E760" s="194">
        <v>50583.72</v>
      </c>
      <c r="F760" s="45">
        <f t="shared" si="169"/>
        <v>83.729014041703522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1009.31</v>
      </c>
      <c r="E765" s="194">
        <v>11.45</v>
      </c>
      <c r="F765" s="45">
        <f t="shared" si="169"/>
        <v>1.1344383786943555</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76241.78</v>
      </c>
      <c r="E777" s="192">
        <v>78695.320000000007</v>
      </c>
      <c r="F777" s="71">
        <f t="shared" si="169"/>
        <v>103.21810429924381</v>
      </c>
    </row>
    <row r="778" spans="1:6" ht="12.75" customHeight="1" x14ac:dyDescent="0.2">
      <c r="A778" s="70">
        <v>35232</v>
      </c>
      <c r="B778" s="65" t="s">
        <v>1486</v>
      </c>
      <c r="C778" s="278" t="s">
        <v>1487</v>
      </c>
      <c r="D778" s="192">
        <v>156272.76</v>
      </c>
      <c r="E778" s="192">
        <v>99661.28</v>
      </c>
      <c r="F778" s="71">
        <f t="shared" si="169"/>
        <v>63.773929634313745</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194639.23</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705304.18</v>
      </c>
      <c r="E792" s="192">
        <v>125307.02</v>
      </c>
      <c r="F792" s="71">
        <f t="shared" si="169"/>
        <v>17.766379890163133</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301903.96000000002</v>
      </c>
      <c r="E843" s="194">
        <v>343966.16</v>
      </c>
      <c r="F843" s="45">
        <f t="shared" si="169"/>
        <v>113.93231145427836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92452.98</v>
      </c>
      <c r="E846" s="194">
        <v>72000</v>
      </c>
      <c r="F846" s="45">
        <f t="shared" si="169"/>
        <v>77.877424827193238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82691.149999999994</v>
      </c>
      <c r="E850" s="194">
        <v>536131.24</v>
      </c>
      <c r="F850" s="45">
        <f t="shared" si="169"/>
        <v>648.35383230248954</v>
      </c>
    </row>
    <row r="851" spans="1:6" ht="12.75" customHeight="1" x14ac:dyDescent="0.2">
      <c r="A851" s="63">
        <v>37221</v>
      </c>
      <c r="B851" s="64" t="s">
        <v>1631</v>
      </c>
      <c r="C851" s="247" t="s">
        <v>1632</v>
      </c>
      <c r="D851" s="194">
        <v>64719.199999999997</v>
      </c>
      <c r="E851" s="194">
        <v>66360</v>
      </c>
      <c r="F851" s="45">
        <f t="shared" si="169"/>
        <v>102.53526001557498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144507.73000000001</v>
      </c>
      <c r="E855" s="194">
        <v>173769.78</v>
      </c>
      <c r="F855" s="45">
        <f t="shared" si="169"/>
        <v>120.24947039165308</v>
      </c>
    </row>
    <row r="856" spans="1:6" ht="12.75" customHeight="1" x14ac:dyDescent="0.2">
      <c r="A856" s="63">
        <v>38117</v>
      </c>
      <c r="B856" s="64" t="s">
        <v>1640</v>
      </c>
      <c r="C856" s="247" t="s">
        <v>1641</v>
      </c>
      <c r="D856" s="194">
        <v>7900</v>
      </c>
      <c r="E856" s="194">
        <v>9190</v>
      </c>
      <c r="F856" s="45">
        <f t="shared" si="169"/>
        <v>116.32911392405063</v>
      </c>
    </row>
    <row r="857" spans="1:6" ht="12.75" customHeight="1" x14ac:dyDescent="0.2">
      <c r="A857" s="63">
        <v>38612</v>
      </c>
      <c r="B857" s="64" t="s">
        <v>1642</v>
      </c>
      <c r="C857" s="247" t="s">
        <v>1643</v>
      </c>
      <c r="D857" s="194">
        <v>111347.99</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176567.5</v>
      </c>
      <c r="E861" s="194">
        <v>65977.600000000006</v>
      </c>
      <c r="F861" s="45">
        <f t="shared" si="169"/>
        <v>37.366786073314742</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3583.52</v>
      </c>
      <c r="E873" s="194">
        <v>0</v>
      </c>
      <c r="F873" s="45">
        <f t="shared" si="169"/>
        <v>0</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743000</v>
      </c>
      <c r="E906" s="192">
        <v>6695404.9100000001</v>
      </c>
      <c r="F906" s="71">
        <f t="shared" si="169"/>
        <v>901.13121265141331</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114424.56</v>
      </c>
      <c r="E974" s="192">
        <v>263024.64000000001</v>
      </c>
      <c r="F974" s="71">
        <f t="shared" si="169"/>
        <v>229.86729422424696</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911237.09</v>
      </c>
      <c r="E981" s="192">
        <v>758526.12</v>
      </c>
      <c r="F981" s="71">
        <f t="shared" si="169"/>
        <v>83.241357087429364</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9"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86924091.439999983</v>
      </c>
      <c r="E6" s="180">
        <f t="shared" si="0"/>
        <v>96749452.760000005</v>
      </c>
      <c r="F6" s="181">
        <f t="shared" ref="F6:F298" si="1">IF(D6&gt;0,IF(E6/D6&gt;=100,"&gt;&gt;100",E6/D6*100),"-")</f>
        <v>111.30338109634663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75610962.029999986</v>
      </c>
      <c r="E7" s="79">
        <f t="shared" si="2"/>
        <v>85264623.960000008</v>
      </c>
      <c r="F7" s="71">
        <f t="shared" si="1"/>
        <v>112.7675427885308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37162471.32</v>
      </c>
      <c r="E8" s="79">
        <f>E9+E10-E11</f>
        <v>37067859.600000001</v>
      </c>
      <c r="F8" s="71">
        <f t="shared" si="1"/>
        <v>99.745410580514644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37168350.43</v>
      </c>
      <c r="E9" s="192">
        <v>37073738.710000001</v>
      </c>
      <c r="F9" s="71">
        <f t="shared" si="1"/>
        <v>99.745450850238342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7573.43</v>
      </c>
      <c r="E10" s="192">
        <v>7573.43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13452.54</v>
      </c>
      <c r="E11" s="192">
        <v>13452.54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31924423.969999999</v>
      </c>
      <c r="E12" s="79">
        <f t="shared" si="3"/>
        <v>32009949.330000009</v>
      </c>
      <c r="F12" s="71">
        <f t="shared" si="1"/>
        <v>100.2678994618051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29587591.509999998</v>
      </c>
      <c r="E13" s="79">
        <f t="shared" si="4"/>
        <v>29326197.430000007</v>
      </c>
      <c r="F13" s="71">
        <f t="shared" si="1"/>
        <v>99.116541541032007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315256.52</v>
      </c>
      <c r="E14" s="192">
        <v>315256.52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37984663.619999997</v>
      </c>
      <c r="E15" s="192">
        <v>39975054.299999997</v>
      </c>
      <c r="F15" s="71">
        <f t="shared" si="1"/>
        <v>105.23998501056096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20546660.420000002</v>
      </c>
      <c r="E16" s="192">
        <v>20546660.420000002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6344017.0199999996</v>
      </c>
      <c r="E17" s="192">
        <v>6533749.6100000003</v>
      </c>
      <c r="F17" s="71">
        <f t="shared" si="1"/>
        <v>102.99073267618695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35603006.07</v>
      </c>
      <c r="E18" s="192">
        <v>38044523.420000002</v>
      </c>
      <c r="F18" s="71">
        <f t="shared" si="1"/>
        <v>106.8576157451415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1320641.8199999994</v>
      </c>
      <c r="E19" s="79">
        <f t="shared" si="5"/>
        <v>1663645.7799999993</v>
      </c>
      <c r="F19" s="71">
        <f t="shared" si="1"/>
        <v>125.97251993731351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2939007.17</v>
      </c>
      <c r="E20" s="192">
        <v>3252566.4</v>
      </c>
      <c r="F20" s="71">
        <f t="shared" si="1"/>
        <v>110.66888278465818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125334.58</v>
      </c>
      <c r="E21" s="192">
        <v>123913.86</v>
      </c>
      <c r="F21" s="71">
        <f t="shared" si="1"/>
        <v>98.866458083635024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742530.94</v>
      </c>
      <c r="E22" s="192">
        <v>964958.69</v>
      </c>
      <c r="F22" s="71">
        <f t="shared" si="1"/>
        <v>129.95535108611099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48939.56</v>
      </c>
      <c r="E24" s="192">
        <v>48268.01</v>
      </c>
      <c r="F24" s="71">
        <f t="shared" si="1"/>
        <v>98.62779722580261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371555.39</v>
      </c>
      <c r="E25" s="192">
        <v>394175.86</v>
      </c>
      <c r="F25" s="71">
        <f t="shared" si="1"/>
        <v>106.08804786817923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2246176.12</v>
      </c>
      <c r="E26" s="192">
        <v>2620262.4900000002</v>
      </c>
      <c r="F26" s="71">
        <f t="shared" si="1"/>
        <v>116.6543650192488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5152901.9400000004</v>
      </c>
      <c r="E28" s="192">
        <v>5740499.5300000003</v>
      </c>
      <c r="F28" s="71">
        <f t="shared" si="1"/>
        <v>111.40323640624142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651775</v>
      </c>
      <c r="E29" s="79">
        <f t="shared" si="6"/>
        <v>632833.40999999992</v>
      </c>
      <c r="F29" s="71">
        <f t="shared" si="1"/>
        <v>97.093845268689336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1142141.22</v>
      </c>
      <c r="E30" s="192">
        <v>1229732.22</v>
      </c>
      <c r="F30" s="71">
        <f t="shared" si="1"/>
        <v>107.66901662125458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490366.22</v>
      </c>
      <c r="E34" s="192">
        <v>596898.81000000006</v>
      </c>
      <c r="F34" s="71">
        <f t="shared" si="1"/>
        <v>121.72510781839748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155498.13000000012</v>
      </c>
      <c r="E35" s="79">
        <f t="shared" si="7"/>
        <v>151820.76</v>
      </c>
      <c r="F35" s="71">
        <f t="shared" si="1"/>
        <v>97.63510339320473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1171637.3700000001</v>
      </c>
      <c r="E36" s="192">
        <v>1215310.93</v>
      </c>
      <c r="F36" s="71">
        <f t="shared" si="1"/>
        <v>103.72756632028559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8387.83</v>
      </c>
      <c r="E37" s="192">
        <v>9387.83</v>
      </c>
      <c r="F37" s="71">
        <f t="shared" si="1"/>
        <v>111.92203466212358</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77777.919999999998</v>
      </c>
      <c r="E38" s="192">
        <v>77777.919999999998</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1102304.99</v>
      </c>
      <c r="E40" s="192">
        <v>1150655.92</v>
      </c>
      <c r="F40" s="71">
        <f t="shared" si="1"/>
        <v>104.38634773847843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208917.51</v>
      </c>
      <c r="E45" s="79">
        <f t="shared" si="9"/>
        <v>235451.94999999995</v>
      </c>
      <c r="F45" s="71">
        <f t="shared" si="1"/>
        <v>112.70091721847535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177539.34</v>
      </c>
      <c r="E47" s="192">
        <v>210562.72</v>
      </c>
      <c r="F47" s="71">
        <f t="shared" si="1"/>
        <v>118.60059860535699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691048.76</v>
      </c>
      <c r="E48" s="192">
        <v>691048.76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772269.43</v>
      </c>
      <c r="E49" s="192">
        <v>788002.49</v>
      </c>
      <c r="F49" s="71">
        <f t="shared" si="1"/>
        <v>102.03725013432164</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1431940.02</v>
      </c>
      <c r="E50" s="192">
        <v>1454162.02</v>
      </c>
      <c r="F50" s="71">
        <f t="shared" si="1"/>
        <v>101.55188064371579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16982.71</v>
      </c>
      <c r="E51" s="192">
        <v>23332.71</v>
      </c>
      <c r="F51" s="71">
        <f t="shared" si="1"/>
        <v>137.3909699924217</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876267.2</v>
      </c>
      <c r="E54" s="192">
        <v>926793.36</v>
      </c>
      <c r="F54" s="71">
        <f t="shared" si="1"/>
        <v>105.76606770172386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876267.2</v>
      </c>
      <c r="E55" s="192">
        <v>926793.36</v>
      </c>
      <c r="F55" s="71">
        <f t="shared" si="1"/>
        <v>105.76606770172386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6500384.3700000001</v>
      </c>
      <c r="E56" s="79">
        <f t="shared" si="11"/>
        <v>16156060.4</v>
      </c>
      <c r="F56" s="71">
        <f t="shared" si="1"/>
        <v>248.54007825386483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6155665.3399999999</v>
      </c>
      <c r="E57" s="192">
        <v>15542026.050000001</v>
      </c>
      <c r="F57" s="71">
        <f t="shared" si="1"/>
        <v>252.48328477194312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302177.5</v>
      </c>
      <c r="E61" s="192">
        <v>610941.25</v>
      </c>
      <c r="F61" s="71">
        <f t="shared" si="1"/>
        <v>202.17959642925103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42541.53</v>
      </c>
      <c r="E62" s="192">
        <v>3093.1</v>
      </c>
      <c r="F62" s="71">
        <f t="shared" si="1"/>
        <v>7.27077752022553</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6699.66</v>
      </c>
      <c r="E63" s="79">
        <f>SUM(E64:E68)</f>
        <v>7421.92</v>
      </c>
      <c r="F63" s="71">
        <f>IF(D63&gt;0,IF(E63/D63&gt;=100,"&gt;&gt;100",E63/D63*100),"-")</f>
        <v>110.78054707253801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6699.66</v>
      </c>
      <c r="E64" s="192">
        <v>7421.92</v>
      </c>
      <c r="F64" s="71">
        <f t="shared" si="1"/>
        <v>110.78054707253801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11313129.409999998</v>
      </c>
      <c r="E69" s="79">
        <f>E70+E82+E88+E119+E135+E147+E165+E171</f>
        <v>11484828.799999999</v>
      </c>
      <c r="F69" s="71">
        <f t="shared" si="1"/>
        <v>101.51770022049098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2522730.81</v>
      </c>
      <c r="E70" s="79">
        <f t="shared" si="12"/>
        <v>1360602.01</v>
      </c>
      <c r="F70" s="71">
        <f t="shared" si="1"/>
        <v>53.933697745579124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2509604.52</v>
      </c>
      <c r="E71" s="79">
        <f t="shared" si="13"/>
        <v>1347475.72</v>
      </c>
      <c r="F71" s="71">
        <f t="shared" si="1"/>
        <v>53.692751557524289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2509604.52</v>
      </c>
      <c r="E73" s="192">
        <v>1347475.72</v>
      </c>
      <c r="F73" s="71">
        <f t="shared" si="1"/>
        <v>53.692751557524289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13126.29</v>
      </c>
      <c r="E76" s="79">
        <f>SUM(E77:E79)</f>
        <v>13126.29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13126.29</v>
      </c>
      <c r="E77" s="192">
        <v>13126.29</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110101.38999999998</v>
      </c>
      <c r="E82" s="79">
        <f>SUM(E83:E85)-E86+E87</f>
        <v>119343.41</v>
      </c>
      <c r="F82" s="71">
        <f t="shared" si="1"/>
        <v>108.39409929338768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412.26</v>
      </c>
      <c r="E84" s="192">
        <v>612.53</v>
      </c>
      <c r="F84" s="71">
        <f t="shared" si="1"/>
        <v>148.57856692378596</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28918.12</v>
      </c>
      <c r="E85" s="192">
        <v>25693.61</v>
      </c>
      <c r="F85" s="71">
        <f t="shared" si="1"/>
        <v>88.849517188530939</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80771.009999999995</v>
      </c>
      <c r="E87" s="192">
        <v>93037.27</v>
      </c>
      <c r="F87" s="71">
        <f t="shared" si="1"/>
        <v>115.18646355914083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2412.3300000000017</v>
      </c>
      <c r="E88" s="79">
        <f t="shared" si="15"/>
        <v>2412.3300000000017</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26546.400000000001</v>
      </c>
      <c r="E89" s="79">
        <f t="shared" si="16"/>
        <v>26546.400000000001</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26546.400000000001</v>
      </c>
      <c r="E99" s="192">
        <v>26546.400000000001</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24134.07</v>
      </c>
      <c r="E118" s="192">
        <v>24134.07</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8982.8700000000008</v>
      </c>
      <c r="E119" s="79">
        <f t="shared" si="18"/>
        <v>8982.8700000000008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8982.8700000000008</v>
      </c>
      <c r="E120" s="79">
        <f t="shared" si="19"/>
        <v>8982.8700000000008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8982.8700000000008</v>
      </c>
      <c r="E124" s="192">
        <v>8982.8700000000008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7441823.3700000001</v>
      </c>
      <c r="E135" s="79">
        <f t="shared" si="21"/>
        <v>7444051.3499999996</v>
      </c>
      <c r="F135" s="71">
        <f t="shared" si="1"/>
        <v>100.02993863048377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7441823.3700000001</v>
      </c>
      <c r="E136" s="79">
        <f t="shared" si="22"/>
        <v>7444051.3499999996</v>
      </c>
      <c r="F136" s="71">
        <f t="shared" si="1"/>
        <v>100.02993863048377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7417203.29</v>
      </c>
      <c r="E140" s="192">
        <v>7419431.2699999996</v>
      </c>
      <c r="F140" s="71">
        <f t="shared" si="1"/>
        <v>100.03003800641412</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24620.080000000002</v>
      </c>
      <c r="E141" s="192">
        <v>24620.080000000002</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532253.77</v>
      </c>
      <c r="E147" s="79">
        <f t="shared" si="24"/>
        <v>2500850.5099999998</v>
      </c>
      <c r="F147" s="71">
        <f t="shared" si="1"/>
        <v>469.8605535476056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76364.47</v>
      </c>
      <c r="E148" s="192">
        <v>160682.54999999999</v>
      </c>
      <c r="F148" s="71">
        <f t="shared" si="1"/>
        <v>210.41532796600305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2069330.4699999997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445382.85</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645.58000000000004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728357.45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894944.59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289967</v>
      </c>
      <c r="E159" s="192">
        <v>133187.32</v>
      </c>
      <c r="F159" s="71">
        <f t="shared" si="1"/>
        <v>45.931888801139444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566878.78</v>
      </c>
      <c r="E160" s="192">
        <v>585916.75</v>
      </c>
      <c r="F160" s="71">
        <f t="shared" si="1"/>
        <v>103.35838466206127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60896.79</v>
      </c>
      <c r="E161" s="192">
        <v>48749.84</v>
      </c>
      <c r="F161" s="71">
        <f t="shared" si="1"/>
        <v>80.053217911814386</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27145.01</v>
      </c>
      <c r="E163" s="192">
        <v>25463.15</v>
      </c>
      <c r="F163" s="71">
        <f t="shared" si="1"/>
        <v>93.804165111746158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488998.28</v>
      </c>
      <c r="E164" s="192">
        <v>522479.57</v>
      </c>
      <c r="F164" s="71">
        <f t="shared" si="1"/>
        <v>106.84691365376582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53344.44000000001</v>
      </c>
      <c r="E165" s="79">
        <f t="shared" si="26"/>
        <v>44884.639999999999</v>
      </c>
      <c r="F165" s="71">
        <f t="shared" si="1"/>
        <v>84.141177599764845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7278.55</v>
      </c>
      <c r="E166" s="192">
        <v>897.47</v>
      </c>
      <c r="F166" s="71">
        <f t="shared" si="1"/>
        <v>12.330340521120279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85106.82</v>
      </c>
      <c r="E167" s="192">
        <v>80275.78</v>
      </c>
      <c r="F167" s="71">
        <f t="shared" si="1"/>
        <v>94.323557148534036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39040.93</v>
      </c>
      <c r="E170" s="192">
        <v>36288.61</v>
      </c>
      <c r="F170" s="71">
        <f t="shared" si="1"/>
        <v>92.950167939134644</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641480.43000000005</v>
      </c>
      <c r="E171" s="79">
        <f t="shared" si="27"/>
        <v>3701.68</v>
      </c>
      <c r="F171" s="71">
        <f t="shared" si="1"/>
        <v>0.577052677974915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1405.65</v>
      </c>
      <c r="E172" s="192">
        <v>3701.68</v>
      </c>
      <c r="F172" s="71">
        <f t="shared" si="1"/>
        <v>263.34293743108168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640074.78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86924091.440000013</v>
      </c>
      <c r="E176" s="79">
        <f>E177+E251</f>
        <v>96749452.760000005</v>
      </c>
      <c r="F176" s="71">
        <f t="shared" si="1"/>
        <v>111.30338109634658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9270038.8399999999</v>
      </c>
      <c r="E177" s="79">
        <f>E178+E197+E203+E219+E247+E248</f>
        <v>18129093.780000001</v>
      </c>
      <c r="F177" s="71">
        <f t="shared" si="1"/>
        <v>195.5665352961995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2117318.8299999996</v>
      </c>
      <c r="E178" s="79">
        <f>SUM(E179:E181)+E185+E186+SUM(E194:E196)</f>
        <v>2742456.9999999995</v>
      </c>
      <c r="F178" s="71">
        <f t="shared" si="1"/>
        <v>129.5249898665474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1248678.8999999999</v>
      </c>
      <c r="E179" s="192">
        <v>1422337.55</v>
      </c>
      <c r="F179" s="71">
        <f t="shared" si="1"/>
        <v>113.90739044281122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626998.88</v>
      </c>
      <c r="E180" s="192">
        <v>859090.39</v>
      </c>
      <c r="F180" s="71">
        <f t="shared" si="1"/>
        <v>137.01625591420515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10017.23</v>
      </c>
      <c r="E181" s="79">
        <f t="shared" si="28"/>
        <v>8733.1299999999992</v>
      </c>
      <c r="F181" s="71">
        <f t="shared" si="1"/>
        <v>87.181086987121176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7037.71</v>
      </c>
      <c r="E183" s="192">
        <v>5079.99</v>
      </c>
      <c r="F183" s="71">
        <f t="shared" si="1"/>
        <v>72.182428659322412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2979.52</v>
      </c>
      <c r="E184" s="192">
        <v>3653.14</v>
      </c>
      <c r="F184" s="71">
        <f t="shared" si="1"/>
        <v>122.60833959832456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3192.02</v>
      </c>
      <c r="E185" s="192">
        <v>7826.52</v>
      </c>
      <c r="F185" s="71">
        <f t="shared" si="1"/>
        <v>245.19019304390324</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4937.38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4937.38</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26206.84</v>
      </c>
      <c r="E194" s="192">
        <v>38333.17</v>
      </c>
      <c r="F194" s="71">
        <f t="shared" si="1"/>
        <v>146.27162221771107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67625.69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202224.96</v>
      </c>
      <c r="E196" s="192">
        <v>333573.17</v>
      </c>
      <c r="F196" s="71">
        <f t="shared" si="1"/>
        <v>164.95153219464106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790834.41999999993</v>
      </c>
      <c r="E197" s="79">
        <f>SUM(E198:E202)</f>
        <v>1451015.4400000002</v>
      </c>
      <c r="F197" s="71">
        <f t="shared" si="1"/>
        <v>183.47904482963708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381204.22</v>
      </c>
      <c r="E199" s="192">
        <v>367639.57</v>
      </c>
      <c r="F199" s="71">
        <f t="shared" ref="F199:F202" si="30">IF(D199&gt;0,IF(E199/D199&gt;=100,"&gt;&gt;100",E199/D199*100),"-")</f>
        <v>96.441631732198559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409630.2</v>
      </c>
      <c r="E202" s="192">
        <v>1083375.8700000001</v>
      </c>
      <c r="F202" s="71">
        <f t="shared" si="30"/>
        <v>264.47656203082681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5963180.1299999999</v>
      </c>
      <c r="E219" s="79">
        <f t="shared" si="34"/>
        <v>11637140.460000001</v>
      </c>
      <c r="F219" s="71">
        <f t="shared" si="1"/>
        <v>195.14990669919609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5963180.1299999999</v>
      </c>
      <c r="E220" s="79">
        <f t="shared" si="35"/>
        <v>11637140.460000001</v>
      </c>
      <c r="F220" s="71">
        <f t="shared" si="1"/>
        <v>195.14990669919609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914636.76</v>
      </c>
      <c r="E221" s="192">
        <v>7347017.0300000003</v>
      </c>
      <c r="F221" s="71">
        <f t="shared" si="1"/>
        <v>803.2715665178381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5048543.37</v>
      </c>
      <c r="E225" s="192">
        <v>4290123.43</v>
      </c>
      <c r="F225" s="71">
        <f t="shared" si="1"/>
        <v>84.977450238285257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366659.46</v>
      </c>
      <c r="E247" s="192">
        <v>2285646.88</v>
      </c>
      <c r="F247" s="71">
        <f>IF(D247&gt;0,IF(E247/D247&gt;=100,"&gt;&gt;100",E247/D247*100),"-")</f>
        <v>623.37049206367124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32046</v>
      </c>
      <c r="E248" s="79">
        <f t="shared" si="37"/>
        <v>12834</v>
      </c>
      <c r="F248" s="71">
        <f t="shared" si="1"/>
        <v>40.0486800224677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32046</v>
      </c>
      <c r="E250" s="192">
        <v>12834</v>
      </c>
      <c r="F250" s="71">
        <f t="shared" si="1"/>
        <v>40.0486800224677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77654052.600000009</v>
      </c>
      <c r="E251" s="79">
        <f>+E252+E255-E264+E274+E291</f>
        <v>78620358.980000004</v>
      </c>
      <c r="F251" s="71">
        <f t="shared" si="1"/>
        <v>101.24437340698429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77007992.350000009</v>
      </c>
      <c r="E252" s="79">
        <f>E253-E254</f>
        <v>80990136.560000002</v>
      </c>
      <c r="F252" s="71">
        <f t="shared" si="1"/>
        <v>105.17107911591982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82971172.480000004</v>
      </c>
      <c r="E253" s="192">
        <v>92627277.019999996</v>
      </c>
      <c r="F253" s="71">
        <f t="shared" si="1"/>
        <v>111.63790296241454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5963180.1299999999</v>
      </c>
      <c r="E254" s="192">
        <v>11637140.460000001</v>
      </c>
      <c r="F254" s="71">
        <f t="shared" si="1"/>
        <v>195.14990669919609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40148.430000000168</v>
      </c>
      <c r="E255" s="79">
        <f>E256-E260</f>
        <v>-4911256.28</v>
      </c>
      <c r="F255" s="71">
        <f t="shared" si="1"/>
        <v>-12232.74803024671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4101037.91</v>
      </c>
      <c r="E256" s="79">
        <f>SUM(E257:E259)</f>
        <v>983529.79</v>
      </c>
      <c r="F256" s="71">
        <f t="shared" si="1"/>
        <v>23.982460332828282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4101037.91</v>
      </c>
      <c r="E257" s="192">
        <v>983529.79</v>
      </c>
      <c r="F257" s="71">
        <f t="shared" si="1"/>
        <v>23.982460332828282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4060889.48</v>
      </c>
      <c r="E260" s="79">
        <f>SUM(E261:E263)</f>
        <v>5894786.0700000003</v>
      </c>
      <c r="F260" s="71">
        <f t="shared" si="1"/>
        <v>145.15997293282655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3519247.29</v>
      </c>
      <c r="E262" s="192">
        <v>5615115.1100000003</v>
      </c>
      <c r="F262" s="71">
        <f t="shared" si="1"/>
        <v>159.55443443702987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541642.18999999994</v>
      </c>
      <c r="E263" s="192">
        <v>279670.96000000002</v>
      </c>
      <c r="F263" s="71">
        <f t="shared" si="1"/>
        <v>51.633895062716597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4937.38</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4937.38</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543850.97</v>
      </c>
      <c r="E274" s="79">
        <f>SUM(E275:E277)+SUM(E286:E290)</f>
        <v>2492815.0299999998</v>
      </c>
      <c r="F274" s="71">
        <f t="shared" si="1"/>
        <v>458.36362671192808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50939.040000000001</v>
      </c>
      <c r="E275" s="192">
        <v>136497.84</v>
      </c>
      <c r="F275" s="71">
        <f t="shared" ref="F275:F290" si="39">IF(D275&gt;0,IF(E275/D275&gt;=100,"&gt;&gt;100",E275/D275*100),"-")</f>
        <v>267.96311826842441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2033441.7199999997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445382.85</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645.58000000000004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728357.45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859055.84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154950.59</v>
      </c>
      <c r="E286" s="192">
        <v>4951.38</v>
      </c>
      <c r="F286" s="71">
        <f t="shared" si="39"/>
        <v>3.1954573390136818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283986.62</v>
      </c>
      <c r="E287" s="192">
        <v>275938.02</v>
      </c>
      <c r="F287" s="71">
        <f t="shared" si="39"/>
        <v>97.165852391214784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44132.68</v>
      </c>
      <c r="E288" s="192">
        <v>34514.61</v>
      </c>
      <c r="F288" s="71">
        <f t="shared" si="39"/>
        <v>78.206467406919316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9842.0400000000009</v>
      </c>
      <c r="E290" s="192">
        <v>7471.46</v>
      </c>
      <c r="F290" s="71">
        <f t="shared" si="39"/>
        <v>75.913733331707647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62060.850000000006</v>
      </c>
      <c r="E291" s="79">
        <f>SUM(E292:E295)</f>
        <v>53601.05</v>
      </c>
      <c r="F291" s="71">
        <f t="shared" si="1"/>
        <v>86.368539908815308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2936.16</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59124.69</v>
      </c>
      <c r="E293" s="192">
        <v>53601.05</v>
      </c>
      <c r="F293" s="71">
        <f t="shared" ref="F293:F295" si="40">IF(D293&gt;0,IF(E293/D293&gt;=100,"&gt;&gt;100",E293/D293*100),"-")</f>
        <v>90.657642348737895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28958639.18</v>
      </c>
      <c r="E297" s="79">
        <f t="shared" si="42"/>
        <v>49766147.670000002</v>
      </c>
      <c r="F297" s="71">
        <f t="shared" si="1"/>
        <v>171.85250784978359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28958639.18</v>
      </c>
      <c r="E298" s="193">
        <v>49766147.670000002</v>
      </c>
      <c r="F298" s="75">
        <f t="shared" si="1"/>
        <v>171.85250784978359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26546.400000000001</v>
      </c>
      <c r="E300" s="192">
        <v>26546.400000000001</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568220.28</v>
      </c>
      <c r="E302" s="192">
        <v>1401041.78</v>
      </c>
      <c r="F302" s="71">
        <f t="shared" si="43"/>
        <v>246.56666249222923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453031.77</v>
      </c>
      <c r="E303" s="192">
        <v>1622288.3</v>
      </c>
      <c r="F303" s="71">
        <f t="shared" si="43"/>
        <v>358.09592338303338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204454.83</v>
      </c>
      <c r="E304" s="192">
        <v>223693.2</v>
      </c>
      <c r="F304" s="71">
        <f t="shared" si="43"/>
        <v>109.40959428544683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89479.26</v>
      </c>
      <c r="E305" s="192">
        <v>79094.3</v>
      </c>
      <c r="F305" s="71">
        <f t="shared" si="43"/>
        <v>88.394003258408716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2906.11</v>
      </c>
      <c r="E306" s="192">
        <v>2078.9499999999998</v>
      </c>
      <c r="F306" s="71">
        <f t="shared" si="43"/>
        <v>71.537209534394762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33454.01</v>
      </c>
      <c r="E307" s="192">
        <v>27160.31</v>
      </c>
      <c r="F307" s="71">
        <f t="shared" si="43"/>
        <v>81.187008672502941</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48308.39</v>
      </c>
      <c r="E308" s="192">
        <v>80727.61</v>
      </c>
      <c r="F308" s="71">
        <f t="shared" si="43"/>
        <v>167.1088810867015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130.07</v>
      </c>
      <c r="E309" s="192">
        <v>131.18</v>
      </c>
      <c r="F309" s="71">
        <f t="shared" si="43"/>
        <v>100.85338663796419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5746</v>
      </c>
      <c r="E310" s="192">
        <v>0</v>
      </c>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26586.55</v>
      </c>
      <c r="E311" s="192">
        <v>12178.48</v>
      </c>
      <c r="F311" s="71">
        <f t="shared" si="43"/>
        <v>45.806921168786474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235241.84</v>
      </c>
      <c r="E336" s="192">
        <v>81082.17</v>
      </c>
      <c r="F336" s="71">
        <f t="shared" si="43"/>
        <v>34.467580256981492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1882076.99</v>
      </c>
      <c r="E337" s="192">
        <v>2661374.83</v>
      </c>
      <c r="F337" s="71">
        <f t="shared" si="43"/>
        <v>141.40626787005138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118388.19</v>
      </c>
      <c r="E338" s="192">
        <v>110046.59</v>
      </c>
      <c r="F338" s="71">
        <f t="shared" si="43"/>
        <v>92.954026917718735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672446.23</v>
      </c>
      <c r="E339" s="192">
        <v>1340968.8500000001</v>
      </c>
      <c r="F339" s="71">
        <f t="shared" si="43"/>
        <v>199.41651691615553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5963180.1299999999</v>
      </c>
      <c r="E343" s="192">
        <v>11637140.460000001</v>
      </c>
      <c r="F343" s="71">
        <f t="shared" si="43"/>
        <v>195.14990669919609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72652.3</v>
      </c>
      <c r="E344" s="192">
        <v>79199.960000000006</v>
      </c>
      <c r="F344" s="71">
        <f t="shared" si="43"/>
        <v>109.01232307855362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32206.14</v>
      </c>
      <c r="E365" s="192">
        <v>26643.21</v>
      </c>
      <c r="F365" s="71">
        <f t="shared" si="43"/>
        <v>82.727113525557556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332107.78999999998</v>
      </c>
      <c r="E367" s="192">
        <v>153931.57</v>
      </c>
      <c r="F367" s="71">
        <f t="shared" si="44"/>
        <v>46.349882368010704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2345.5300000000002</v>
      </c>
      <c r="E368" s="192">
        <v>3077.92</v>
      </c>
      <c r="F368" s="71">
        <f t="shared" si="44"/>
        <v>131.22492570975427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2101994.1800000002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44.41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1029272.41</v>
      </c>
      <c r="E387" s="192">
        <v>1018968.2</v>
      </c>
      <c r="F387" s="71">
        <f t="shared" si="44"/>
        <v>98.998884075790968</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15449.75</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21410287.800000001</v>
      </c>
      <c r="E391" s="288">
        <v>27203533.609999999</v>
      </c>
      <c r="F391" s="263">
        <f t="shared" si="44"/>
        <v>127.058234172826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800171.34</v>
      </c>
      <c r="E392" s="288">
        <v>745683.98</v>
      </c>
      <c r="F392" s="263">
        <f t="shared" si="44"/>
        <v>93.190538416434663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3104567.99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8163183.0899999999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5718907.6299999999</v>
      </c>
      <c r="E397" s="284">
        <v>9514761.0500000007</v>
      </c>
      <c r="F397" s="289">
        <f t="shared" si="44"/>
        <v>166.37374942179298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D108" sqref="D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2774326.08</v>
      </c>
      <c r="E5" s="58">
        <f t="shared" si="0"/>
        <v>3555753.35</v>
      </c>
      <c r="F5" s="59">
        <f t="shared" ref="F5:F141" si="1">IF(D5&gt;0,IF(E5/D5&gt;=100,"&gt;&gt;100",E5/D5*100),"-")</f>
        <v>128.16638158121629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152993.04999999999</v>
      </c>
      <c r="E6" s="60">
        <f t="shared" si="2"/>
        <v>274287</v>
      </c>
      <c r="F6" s="45">
        <f t="shared" si="1"/>
        <v>179.28069281578479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152993.04999999999</v>
      </c>
      <c r="E7" s="194">
        <v>274287</v>
      </c>
      <c r="F7" s="45">
        <f t="shared" si="1"/>
        <v>179.28069281578479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2621333.0300000003</v>
      </c>
      <c r="E13" s="60">
        <f t="shared" si="4"/>
        <v>3281466.35</v>
      </c>
      <c r="F13" s="45">
        <f t="shared" si="1"/>
        <v>125.18311532510616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1803234.47</v>
      </c>
      <c r="E14" s="194">
        <v>2247169.71</v>
      </c>
      <c r="F14" s="45">
        <f t="shared" si="1"/>
        <v>124.61883062827653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818098.56</v>
      </c>
      <c r="E16" s="194">
        <v>1034296.64</v>
      </c>
      <c r="F16" s="45">
        <f t="shared" si="1"/>
        <v>126.42689897901786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12658.06</v>
      </c>
      <c r="E22" s="60">
        <f t="shared" si="5"/>
        <v>16447.23</v>
      </c>
      <c r="F22" s="45">
        <f t="shared" si="1"/>
        <v>129.93483993597755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12658.06</v>
      </c>
      <c r="E24" s="194">
        <v>16447.23</v>
      </c>
      <c r="F24" s="45">
        <f t="shared" si="1"/>
        <v>129.93483993597755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1291932.1399999999</v>
      </c>
      <c r="E28" s="60">
        <f t="shared" si="6"/>
        <v>1717769.84</v>
      </c>
      <c r="F28" s="45">
        <f t="shared" si="1"/>
        <v>132.96130553730171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1291932.1399999999</v>
      </c>
      <c r="E30" s="194">
        <v>1717769.84</v>
      </c>
      <c r="F30" s="45">
        <f t="shared" si="1"/>
        <v>132.96130553730171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1376455.45</v>
      </c>
      <c r="E35" s="60">
        <f t="shared" si="7"/>
        <v>571263.78</v>
      </c>
      <c r="F35" s="45">
        <f t="shared" si="1"/>
        <v>41.502525926284065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943788.27</v>
      </c>
      <c r="E39" s="60">
        <f t="shared" si="9"/>
        <v>138792.78</v>
      </c>
      <c r="F39" s="45">
        <f t="shared" si="1"/>
        <v>14.705923395297123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943788.27</v>
      </c>
      <c r="E40" s="194">
        <v>138792.78</v>
      </c>
      <c r="F40" s="45">
        <f t="shared" si="1"/>
        <v>14.705923395297123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432667.18</v>
      </c>
      <c r="E61" s="60">
        <f t="shared" si="13"/>
        <v>432471</v>
      </c>
      <c r="F61" s="45">
        <f t="shared" si="1"/>
        <v>99.954657989080658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432667.18</v>
      </c>
      <c r="E64" s="194">
        <v>432471</v>
      </c>
      <c r="F64" s="45">
        <f t="shared" si="1"/>
        <v>99.954657989080658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63182.36</v>
      </c>
      <c r="E75" s="60">
        <f t="shared" si="15"/>
        <v>52506.83</v>
      </c>
      <c r="F75" s="45">
        <f t="shared" si="1"/>
        <v>83.103622593394746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42557.36</v>
      </c>
      <c r="E76" s="194">
        <v>24165.119999999999</v>
      </c>
      <c r="F76" s="45">
        <f t="shared" si="1"/>
        <v>56.782469589279025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20625</v>
      </c>
      <c r="E81" s="194">
        <v>28341.71</v>
      </c>
      <c r="F81" s="45">
        <f t="shared" si="1"/>
        <v>137.41435151515151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8115978.6500000004</v>
      </c>
      <c r="E82" s="60">
        <f t="shared" si="16"/>
        <v>13150803.540000001</v>
      </c>
      <c r="F82" s="45">
        <f t="shared" si="1"/>
        <v>162.03595533115407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76536.789999999994</v>
      </c>
      <c r="E83" s="194">
        <v>82641.679999999993</v>
      </c>
      <c r="F83" s="45">
        <f t="shared" si="1"/>
        <v>107.97641238938816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7637643.8300000001</v>
      </c>
      <c r="E84" s="194">
        <v>12746813.9</v>
      </c>
      <c r="F84" s="45">
        <f t="shared" si="1"/>
        <v>166.8945840329923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111347.99</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290450.03999999998</v>
      </c>
      <c r="E86" s="194">
        <v>321347.96000000002</v>
      </c>
      <c r="F86" s="45">
        <f t="shared" si="1"/>
        <v>110.63794654667633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242611.21</v>
      </c>
      <c r="E89" s="60">
        <f t="shared" si="17"/>
        <v>136847.20000000001</v>
      </c>
      <c r="F89" s="45">
        <f t="shared" si="1"/>
        <v>56.405967391201763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242611.21</v>
      </c>
      <c r="E104" s="194">
        <v>136847.20000000001</v>
      </c>
      <c r="F104" s="45">
        <f t="shared" si="1"/>
        <v>56.405967391201763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2998076.12</v>
      </c>
      <c r="E107" s="60">
        <f t="shared" si="21"/>
        <v>5260373.9000000004</v>
      </c>
      <c r="F107" s="45">
        <f t="shared" si="1"/>
        <v>175.45831691558251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1372328.67</v>
      </c>
      <c r="E108" s="194">
        <v>1844363.31</v>
      </c>
      <c r="F108" s="45">
        <f t="shared" si="1"/>
        <v>134.39661724767436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1530402.7</v>
      </c>
      <c r="E109" s="194">
        <v>3066602.67</v>
      </c>
      <c r="F109" s="45">
        <f t="shared" si="1"/>
        <v>200.37880683299895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95344.75</v>
      </c>
      <c r="E111" s="194">
        <v>349407.92</v>
      </c>
      <c r="F111" s="45">
        <f t="shared" si="1"/>
        <v>366.46791774062024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14401623.449999999</v>
      </c>
      <c r="E114" s="60">
        <f t="shared" si="22"/>
        <v>17336482.43</v>
      </c>
      <c r="F114" s="45">
        <f t="shared" si="1"/>
        <v>120.37866765638843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14020235.379999999</v>
      </c>
      <c r="E115" s="60">
        <f t="shared" si="23"/>
        <v>17022620.789999999</v>
      </c>
      <c r="F115" s="45">
        <f t="shared" si="1"/>
        <v>121.41465766176032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2985628.51</v>
      </c>
      <c r="E116" s="194">
        <v>3666295.52</v>
      </c>
      <c r="F116" s="45">
        <f t="shared" si="1"/>
        <v>122.79811462545287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11034606.869999999</v>
      </c>
      <c r="E117" s="194">
        <v>13356325.27</v>
      </c>
      <c r="F117" s="45">
        <f t="shared" si="1"/>
        <v>121.04033634684441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46452.98</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46452.98</v>
      </c>
      <c r="E123" s="194">
        <v>0</v>
      </c>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334935.09000000003</v>
      </c>
      <c r="E126" s="194">
        <v>313861.64</v>
      </c>
      <c r="F126" s="45">
        <f t="shared" si="1"/>
        <v>93.708198803535339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411888.93000000005</v>
      </c>
      <c r="E129" s="60">
        <f t="shared" si="26"/>
        <v>928474.64</v>
      </c>
      <c r="F129" s="45">
        <f t="shared" si="1"/>
        <v>225.41869236446823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27106.97</v>
      </c>
      <c r="E133" s="194">
        <v>0</v>
      </c>
      <c r="F133" s="45">
        <f t="shared" si="1"/>
        <v>0</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66096.210000000006</v>
      </c>
      <c r="E135" s="194">
        <v>506100</v>
      </c>
      <c r="F135" s="45">
        <f t="shared" si="1"/>
        <v>765.70199713417753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318685.75</v>
      </c>
      <c r="E138" s="194">
        <v>422374.64</v>
      </c>
      <c r="F138" s="45">
        <f t="shared" si="1"/>
        <v>132.53640616186951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31688732.450000003</v>
      </c>
      <c r="E141" s="81">
        <f t="shared" si="28"/>
        <v>42726722.740000002</v>
      </c>
      <c r="F141" s="61">
        <f t="shared" si="1"/>
        <v>134.83253963349989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29565.030000000002</v>
      </c>
      <c r="E5" s="82">
        <f t="shared" si="0"/>
        <v>3065319.84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687.5</v>
      </c>
      <c r="E6" s="83">
        <f t="shared" si="1"/>
        <v>3053334.19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687.5</v>
      </c>
      <c r="E7" s="83">
        <f t="shared" si="2"/>
        <v>3053334.19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687.5</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3050192.25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3141.94</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28877.530000000002</v>
      </c>
      <c r="E22" s="83">
        <f t="shared" si="3"/>
        <v>11985.65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28544.47</v>
      </c>
      <c r="E23" s="83">
        <f t="shared" si="4"/>
        <v>11985.65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28544.47</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9463.92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2521.73</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333.06</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333.06</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9237992.8399999999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57088591.230000004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999657.45</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33284582.140000001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16670472.32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7905484.5800000001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132552.06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237156.6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1196495.48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2410632.98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4731788.12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11167455.109999999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6695511.0899999999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6695511.0899999999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4941385.4400000004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48210324.290000007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217405.81</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33801212.5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16497176.550000001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7676369.5099999998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133836.16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232522.1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1184369.1499999999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2343007.29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5733931.7400000002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10507274.09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1021550.76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1021550.76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2662881.13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18116259.780000001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191128.76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1322.28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1322.28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79759.89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48625.06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47475.07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300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849.99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1134.83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1134.83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30000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30000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110046.59000000001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78788.490000000005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31257.5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0.6</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17925131.02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9292.1200000000008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2614999.0699999998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1342508.85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11637140.460000001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2321190.52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28991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Kotarski Kranjčec</cp:lastModifiedBy>
  <cp:lastPrinted>2025-11-26T12:43:51Z</cp:lastPrinted>
  <dcterms:created xsi:type="dcterms:W3CDTF">2022-04-01T05:14:30Z</dcterms:created>
  <dcterms:modified xsi:type="dcterms:W3CDTF">2026-02-24T11:44:14Z</dcterms:modified>
</cp:coreProperties>
</file>